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8.145.20\gesuidou\下水道課\下水道総務係\経営比較分析表\R4年度（R3年度分）\R5.1.19_提出\"/>
    </mc:Choice>
  </mc:AlternateContent>
  <workbookProtection workbookAlgorithmName="SHA-512" workbookHashValue="CHANpEVU+VjKbmnuq/B5NwAQoyVqR7HWY1ZH8mGLlDNF0F5A6ZCfLdZH8uAmn2KJa6JcTTsz4M+ERdw6QuMDJw==" workbookSaltValue="3gKfWvSRR7zJqY5Du6iNAg=="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W8" i="4"/>
  <c r="P8" i="4"/>
  <c r="I8" i="4"/>
  <c r="B6"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<sst xmlns="http://schemas.openxmlformats.org/spreadsheetml/2006/main" count="297" uniqueCount="116">
  <si>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</si>
  <si>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</si>
  <si>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</si>
  <si>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</si>
  <si>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</si>
  <si>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</si>
  <si>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</si>
  <si>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</si>
  <si>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</si>
  <si>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</si>
  <si>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</si>
  <si>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</si>
  <si>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</si>
  <si>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</si>
  <si>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</si>
  <si>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</si>
  <si>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</si>
  <si>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</si>
  <si>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</si>
  <si>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</si>
  <si>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</si>
  <si>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</si>
  <si>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</si>
  <si>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</si>
  <si>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</si>
  <si>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</si>
  <si>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</si>
  <si>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</si>
  <si>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</si>
  <si>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</si>
  <si>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</si>
  <si>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</si>
  <si>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</si>
  <si>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</si>
  <si>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</si>
  <si>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</si>
  <si>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</si>
  <si>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</si>
  <si>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</si>
  <si>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</si>
  <si>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</si>
  <si>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</si>
  <si>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</si>
  <si>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</si>
  <si>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</si>
  <si>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</si>
  <si>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</si>
  <si>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</si>
  <si>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</si>
  <si>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</si>
  <si>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</si>
  <si>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</si>
  <si>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</si>
  <si>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</si>
  <si>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</si>
  <si>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</si>
  <si>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</si>
  <si>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</si>
  <si>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</si>
  <si>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</si>
  <si>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</si>
  <si>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</si>
  <si>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</si>
  <si>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</si>
  <si>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</si>
  <si>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</si>
  <si>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</si>
  <si>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</si>
  <si>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</si>
  <si>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</si>
  <si>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</si>
  <si>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</si>
  <si>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</si>
  <si>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</si>
  <si>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</si>
  <si>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</si>
  <si>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</si>
  <si>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</si>
  <si>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</si>
  <si>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</si>
  <si>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</si>
  <si>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</si>
  <si>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</si>
  <si>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</si>
  <si>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</si>
  <si>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</si>
  <si>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</si>
  <si>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</si>
  <si>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</si>
  <si>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</si>
  <si>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</si>
  <si>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</si>
  <si>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</si>
  <si>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</si>
  <si>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</si>
  <si>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</si>
  <si>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佐渡市</t>
  </si>
  <si>
    <t>法適用</t>
  </si>
  <si>
    <t>下水道事業</t>
  </si>
  <si>
    <t>農業集落排水</t>
  </si>
  <si>
    <t>F3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</si>
  <si>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</si>
  <si>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</si>
  <si>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</si>
  <si>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</si>
  <si>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</si>
  <si>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</si>
  <si>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</si>
  <si>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</si>
  <si>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</si>
  <si>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</si>
  <si>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</si>
  <si>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</si>
  <si>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比較的新しい施設のため、有形固定資産減価償却率は低くなっている。管渠の更新は当分必要ないが、機械設備等で耐用年数の近づいている資産もある。
　今後は、令和元年度に策定した最適整備構想に基づき、耐用年数を迎える機械設備の計画的な更新を行っていく必要がある。</t>
    <rPh sb="1" eb="4">
      <t>ヒカクテキ</t>
    </rPh>
    <rPh sb="4" eb="5">
      <t>アタラ</t>
    </rPh>
    <rPh sb="7" eb="9">
      <t>シセツ</t>
    </rPh>
    <rPh sb="33" eb="35">
      <t>カンキョ</t>
    </rPh>
    <rPh sb="36" eb="38">
      <t>コウシン</t>
    </rPh>
    <rPh sb="39" eb="43">
      <t>トウブンヒツヨウ</t>
    </rPh>
    <phoneticPr fontId="4"/>
  </si>
  <si>
    <t>　令和2年4月1日より企業会計へ移行しました。
　農業集落排水事業では、川茂地区の1地区を運営しています。
　今後の改善に向けた取組みとしては、最適整備構想により計画的・効率的な施設更新を図ることで費用を抑制し、あわせて水洗化率の向上による収益の増加対策に取り組み、下水道事業の健全経営に努めながら安定した汚水処理サービスの提供を目指します。</t>
    <rPh sb="25" eb="33">
      <t>ノウギョウシュウラクハイスイジギョウ</t>
    </rPh>
    <rPh sb="42" eb="44">
      <t>チク</t>
    </rPh>
    <rPh sb="45" eb="47">
      <t>ウンエイ</t>
    </rPh>
    <phoneticPr fontId="4"/>
  </si>
  <si>
    <t>　経常収支比率は100％を超えているものの、経費回収率は50％未満で類似団体平均よりも低い状況にある。これは、収益に占める一般会計繰入金の割合が高く、費用を賄えるだけの料金収入を確保できていない状況を示しており、施設の維持管理や将来の更新費用に充てる財源の見通しが厳しい状況にある。
　流動比率は200％を上回っているが、企業債残高対事業規模比率が非常に大きくなっており、今後の企業債償還の財源確保が必要になる。
　汚水処理原価が類似団体平均の倍以上と非常に高額となっており、施設の維持管理の見直しに向けた取組みが必要である。
　施設利用率も低く、今後の大幅な上昇も見込めないことから、施設規模の見直しが必要である。
　水洗化率は同規模の平均を超えているものの、安定的な経営維持のため、更なる向上に向けた取組みが必要である。また、安定した収入確保のため、必要に応じて使用料金の見直しに向けた検討を進める必要がある。</t>
    <rPh sb="31" eb="33">
      <t>ミマン</t>
    </rPh>
    <rPh sb="34" eb="40">
      <t>ルイジダンタイヘイキン</t>
    </rPh>
    <rPh sb="215" eb="221">
      <t>ルイジダンタイヘイキン</t>
    </rPh>
    <rPh sb="222" eb="225">
      <t>バイイジョウ</t>
    </rPh>
    <rPh sb="226" eb="228">
      <t>ヒジョウ</t>
    </rPh>
    <rPh sb="365" eb="377">
      <t>アンテイシタシュウニュウ</t>
    </rPh>
    <rPh sb="377" eb="379">
      <t>ヒツヨウ</t>
    </rPh>
    <rPh sb="380" eb="381">
      <t>オウ</t>
    </rPh>
    <rPh sb="383" eb="387">
      <t>シヨウリョウキン</t>
    </rPh>
    <rPh sb="388" eb="390">
      <t>ミナオ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</si>
</sst>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6DE-4014-BE0A-7469C00408C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D6DE-4014-BE0A-7469C00408C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32.61</c:v>
                </c:pt>
                <c:pt idx="4">
                  <c:v>31.52</c:v>
                </c:pt>
              </c:numCache>
            </c:numRef>
          </c:val>
          <c:extLst>
            <c:ext xmlns:c16="http://schemas.microsoft.com/office/drawing/2014/chart" uri="{C3380CC4-5D6E-409C-BE32-E72D297353CC}">
              <c16:uniqueId val="{00000000-C27F-49F3-9755-56F4D7061EC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41.66</c:v>
                </c:pt>
                <c:pt idx="4">
                  <c:v>36.369999999999997</c:v>
                </c:pt>
              </c:numCache>
            </c:numRef>
          </c:val>
          <c:smooth val="0"/>
          <c:extLst>
            <c:ext xmlns:c16="http://schemas.microsoft.com/office/drawing/2014/chart" uri="{C3380CC4-5D6E-409C-BE32-E72D297353CC}">
              <c16:uniqueId val="{00000001-C27F-49F3-9755-56F4D7061EC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81.34</c:v>
                </c:pt>
                <c:pt idx="4">
                  <c:v>86.76</c:v>
                </c:pt>
              </c:numCache>
            </c:numRef>
          </c:val>
          <c:extLst>
            <c:ext xmlns:c16="http://schemas.microsoft.com/office/drawing/2014/chart" uri="{C3380CC4-5D6E-409C-BE32-E72D297353CC}">
              <c16:uniqueId val="{00000000-B969-4A60-A092-665A54B3C9B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58.77</c:v>
                </c:pt>
                <c:pt idx="4">
                  <c:v>59.58</c:v>
                </c:pt>
              </c:numCache>
            </c:numRef>
          </c:val>
          <c:smooth val="0"/>
          <c:extLst>
            <c:ext xmlns:c16="http://schemas.microsoft.com/office/drawing/2014/chart" uri="{C3380CC4-5D6E-409C-BE32-E72D297353CC}">
              <c16:uniqueId val="{00000001-B969-4A60-A092-665A54B3C9B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100.11</c:v>
                </c:pt>
                <c:pt idx="4">
                  <c:v>107.12</c:v>
                </c:pt>
              </c:numCache>
            </c:numRef>
          </c:val>
          <c:extLst>
            <c:ext xmlns:c16="http://schemas.microsoft.com/office/drawing/2014/chart" uri="{C3380CC4-5D6E-409C-BE32-E72D297353CC}">
              <c16:uniqueId val="{00000000-EBD3-41DF-AB18-9207BDD34A1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103.61</c:v>
                </c:pt>
                <c:pt idx="4">
                  <c:v>99.03</c:v>
                </c:pt>
              </c:numCache>
            </c:numRef>
          </c:val>
          <c:smooth val="0"/>
          <c:extLst>
            <c:ext xmlns:c16="http://schemas.microsoft.com/office/drawing/2014/chart" uri="{C3380CC4-5D6E-409C-BE32-E72D297353CC}">
              <c16:uniqueId val="{00000001-EBD3-41DF-AB18-9207BDD34A1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3.3</c:v>
                </c:pt>
                <c:pt idx="4">
                  <c:v>6.6</c:v>
                </c:pt>
              </c:numCache>
            </c:numRef>
          </c:val>
          <c:extLst>
            <c:ext xmlns:c16="http://schemas.microsoft.com/office/drawing/2014/chart" uri="{C3380CC4-5D6E-409C-BE32-E72D297353CC}">
              <c16:uniqueId val="{00000000-FD18-4C58-B88D-09E623DD134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11.47</c:v>
                </c:pt>
                <c:pt idx="4">
                  <c:v>14.97</c:v>
                </c:pt>
              </c:numCache>
            </c:numRef>
          </c:val>
          <c:smooth val="0"/>
          <c:extLst>
            <c:ext xmlns:c16="http://schemas.microsoft.com/office/drawing/2014/chart" uri="{C3380CC4-5D6E-409C-BE32-E72D297353CC}">
              <c16:uniqueId val="{00000001-FD18-4C58-B88D-09E623DD134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5E4-4EE0-97B8-E44ACF8530F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B5E4-4EE0-97B8-E44ACF8530F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EA3-4658-9100-AA6AAA0B9CB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21.51</c:v>
                </c:pt>
                <c:pt idx="4">
                  <c:v>42.33</c:v>
                </c:pt>
              </c:numCache>
            </c:numRef>
          </c:val>
          <c:smooth val="0"/>
          <c:extLst>
            <c:ext xmlns:c16="http://schemas.microsoft.com/office/drawing/2014/chart" uri="{C3380CC4-5D6E-409C-BE32-E72D297353CC}">
              <c16:uniqueId val="{00000001-6EA3-4658-9100-AA6AAA0B9CB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195.13</c:v>
                </c:pt>
                <c:pt idx="4">
                  <c:v>211.35</c:v>
                </c:pt>
              </c:numCache>
            </c:numRef>
          </c:val>
          <c:extLst>
            <c:ext xmlns:c16="http://schemas.microsoft.com/office/drawing/2014/chart" uri="{C3380CC4-5D6E-409C-BE32-E72D297353CC}">
              <c16:uniqueId val="{00000000-A977-4765-92B9-E9CE5D58116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103.7</c:v>
                </c:pt>
                <c:pt idx="4">
                  <c:v>114.23</c:v>
                </c:pt>
              </c:numCache>
            </c:numRef>
          </c:val>
          <c:smooth val="0"/>
          <c:extLst>
            <c:ext xmlns:c16="http://schemas.microsoft.com/office/drawing/2014/chart" uri="{C3380CC4-5D6E-409C-BE32-E72D297353CC}">
              <c16:uniqueId val="{00000001-A977-4765-92B9-E9CE5D58116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6994.34</c:v>
                </c:pt>
                <c:pt idx="4">
                  <c:v>6739.12</c:v>
                </c:pt>
              </c:numCache>
            </c:numRef>
          </c:val>
          <c:extLst>
            <c:ext xmlns:c16="http://schemas.microsoft.com/office/drawing/2014/chart" uri="{C3380CC4-5D6E-409C-BE32-E72D297353CC}">
              <c16:uniqueId val="{00000000-23A0-4020-BBE7-A1AB50C9ED0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746.98</c:v>
                </c:pt>
                <c:pt idx="4">
                  <c:v>904.55</c:v>
                </c:pt>
              </c:numCache>
            </c:numRef>
          </c:val>
          <c:smooth val="0"/>
          <c:extLst>
            <c:ext xmlns:c16="http://schemas.microsoft.com/office/drawing/2014/chart" uri="{C3380CC4-5D6E-409C-BE32-E72D297353CC}">
              <c16:uniqueId val="{00000001-23A0-4020-BBE7-A1AB50C9ED0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36.72</c:v>
                </c:pt>
                <c:pt idx="4">
                  <c:v>36.68</c:v>
                </c:pt>
              </c:numCache>
            </c:numRef>
          </c:val>
          <c:extLst>
            <c:ext xmlns:c16="http://schemas.microsoft.com/office/drawing/2014/chart" uri="{C3380CC4-5D6E-409C-BE32-E72D297353CC}">
              <c16:uniqueId val="{00000000-5123-404B-AE9E-212F8256AAF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40.49</c:v>
                </c:pt>
                <c:pt idx="4">
                  <c:v>39.69</c:v>
                </c:pt>
              </c:numCache>
            </c:numRef>
          </c:val>
          <c:smooth val="0"/>
          <c:extLst>
            <c:ext xmlns:c16="http://schemas.microsoft.com/office/drawing/2014/chart" uri="{C3380CC4-5D6E-409C-BE32-E72D297353CC}">
              <c16:uniqueId val="{00000001-5123-404B-AE9E-212F8256AAF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603.77</c:v>
                </c:pt>
                <c:pt idx="4">
                  <c:v>609.78</c:v>
                </c:pt>
              </c:numCache>
            </c:numRef>
          </c:val>
          <c:extLst>
            <c:ext xmlns:c16="http://schemas.microsoft.com/office/drawing/2014/chart" uri="{C3380CC4-5D6E-409C-BE32-E72D297353CC}">
              <c16:uniqueId val="{00000000-4048-401C-AC00-A8F0EA55622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274.54000000000002</c:v>
                </c:pt>
                <c:pt idx="4">
                  <c:v>253.17</c:v>
                </c:pt>
              </c:numCache>
            </c:numRef>
          </c:val>
          <c:smooth val="0"/>
          <c:extLst>
            <c:ext xmlns:c16="http://schemas.microsoft.com/office/drawing/2014/chart" uri="{C3380CC4-5D6E-409C-BE32-E72D297353CC}">
              <c16:uniqueId val="{00000001-4048-401C-AC00-A8F0EA55622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1" zoomScaleNormal="100" workbookViewId="0">
      <selection activeCell="BL45" sqref="BL45:BZ4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新潟県　佐渡市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F3</v>
      </c>
      <c r="X8" s="40"/>
      <c r="Y8" s="40"/>
      <c r="Z8" s="40"/>
      <c r="AA8" s="40"/>
      <c r="AB8" s="40"/>
      <c r="AC8" s="40"/>
      <c r="AD8" s="41" t="str">
        <f>データ!$M$6</f>
        <v>非設置</v>
      </c>
      <c r="AE8" s="41"/>
      <c r="AF8" s="41"/>
      <c r="AG8" s="41"/>
      <c r="AH8" s="41"/>
      <c r="AI8" s="41"/>
      <c r="AJ8" s="41"/>
      <c r="AK8" s="3"/>
      <c r="AL8" s="42">
        <f>データ!S6</f>
        <v>51915</v>
      </c>
      <c r="AM8" s="42"/>
      <c r="AN8" s="42"/>
      <c r="AO8" s="42"/>
      <c r="AP8" s="42"/>
      <c r="AQ8" s="42"/>
      <c r="AR8" s="42"/>
      <c r="AS8" s="42"/>
      <c r="AT8" s="35">
        <f>データ!T6</f>
        <v>855.68</v>
      </c>
      <c r="AU8" s="35"/>
      <c r="AV8" s="35"/>
      <c r="AW8" s="35"/>
      <c r="AX8" s="35"/>
      <c r="AY8" s="35"/>
      <c r="AZ8" s="35"/>
      <c r="BA8" s="35"/>
      <c r="BB8" s="35">
        <f>データ!U6</f>
        <v>60.67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70.55</v>
      </c>
      <c r="J10" s="35"/>
      <c r="K10" s="35"/>
      <c r="L10" s="35"/>
      <c r="M10" s="35"/>
      <c r="N10" s="35"/>
      <c r="O10" s="35"/>
      <c r="P10" s="35">
        <f>データ!P6</f>
        <v>0.27</v>
      </c>
      <c r="Q10" s="35"/>
      <c r="R10" s="35"/>
      <c r="S10" s="35"/>
      <c r="T10" s="35"/>
      <c r="U10" s="35"/>
      <c r="V10" s="35"/>
      <c r="W10" s="35">
        <f>データ!Q6</f>
        <v>84.96</v>
      </c>
      <c r="X10" s="35"/>
      <c r="Y10" s="35"/>
      <c r="Z10" s="35"/>
      <c r="AA10" s="35"/>
      <c r="AB10" s="35"/>
      <c r="AC10" s="35"/>
      <c r="AD10" s="42">
        <f>データ!R6</f>
        <v>4284</v>
      </c>
      <c r="AE10" s="42"/>
      <c r="AF10" s="42"/>
      <c r="AG10" s="42"/>
      <c r="AH10" s="42"/>
      <c r="AI10" s="42"/>
      <c r="AJ10" s="42"/>
      <c r="AK10" s="2"/>
      <c r="AL10" s="42">
        <f>データ!V6</f>
        <v>136</v>
      </c>
      <c r="AM10" s="42"/>
      <c r="AN10" s="42"/>
      <c r="AO10" s="42"/>
      <c r="AP10" s="42"/>
      <c r="AQ10" s="42"/>
      <c r="AR10" s="42"/>
      <c r="AS10" s="42"/>
      <c r="AT10" s="35">
        <f>データ!W6</f>
        <v>0.27</v>
      </c>
      <c r="AU10" s="35"/>
      <c r="AV10" s="35"/>
      <c r="AW10" s="35"/>
      <c r="AX10" s="35"/>
      <c r="AY10" s="35"/>
      <c r="AZ10" s="35"/>
      <c r="BA10" s="35"/>
      <c r="BB10" s="35">
        <f>データ!X6</f>
        <v>503.7</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113</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mynYF0LqgGsKZW1PbA4cuoc4pgjbCZxwG3Fb0Z3BhjI08GmloTf3+ZQThvr7Xb3FDwxlj+RwTE+KQrSCyr3Ryg==" saltValue="MvwyZLeE1gPtXRZ6ClhD2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152242</v>
      </c>
      <c r="D6" s="19">
        <f t="shared" si="3"/>
        <v>46</v>
      </c>
      <c r="E6" s="19">
        <f t="shared" si="3"/>
        <v>17</v>
      </c>
      <c r="F6" s="19">
        <f t="shared" si="3"/>
        <v>5</v>
      </c>
      <c r="G6" s="19">
        <f t="shared" si="3"/>
        <v>0</v>
      </c>
      <c r="H6" s="19" t="str">
        <f t="shared" si="3"/>
        <v>新潟県　佐渡市</v>
      </c>
      <c r="I6" s="19" t="str">
        <f t="shared" si="3"/>
        <v>法適用</v>
      </c>
      <c r="J6" s="19" t="str">
        <f t="shared" si="3"/>
        <v>下水道事業</v>
      </c>
      <c r="K6" s="19" t="str">
        <f t="shared" si="3"/>
        <v>農業集落排水</v>
      </c>
      <c r="L6" s="19" t="str">
        <f t="shared" si="3"/>
        <v>F3</v>
      </c>
      <c r="M6" s="19" t="str">
        <f t="shared" si="3"/>
        <v>非設置</v>
      </c>
      <c r="N6" s="20" t="str">
        <f t="shared" si="3"/>
        <v>-</v>
      </c>
      <c r="O6" s="20">
        <f t="shared" si="3"/>
        <v>70.55</v>
      </c>
      <c r="P6" s="20">
        <f t="shared" si="3"/>
        <v>0.27</v>
      </c>
      <c r="Q6" s="20">
        <f t="shared" si="3"/>
        <v>84.96</v>
      </c>
      <c r="R6" s="20">
        <f t="shared" si="3"/>
        <v>4284</v>
      </c>
      <c r="S6" s="20">
        <f t="shared" si="3"/>
        <v>51915</v>
      </c>
      <c r="T6" s="20">
        <f t="shared" si="3"/>
        <v>855.68</v>
      </c>
      <c r="U6" s="20">
        <f t="shared" si="3"/>
        <v>60.67</v>
      </c>
      <c r="V6" s="20">
        <f t="shared" si="3"/>
        <v>136</v>
      </c>
      <c r="W6" s="20">
        <f t="shared" si="3"/>
        <v>0.27</v>
      </c>
      <c r="X6" s="20">
        <f t="shared" si="3"/>
        <v>503.7</v>
      </c>
      <c r="Y6" s="21" t="str">
        <f>IF(Y7="",NA(),Y7)</f>
        <v>-</v>
      </c>
      <c r="Z6" s="21" t="str">
        <f t="shared" ref="Z6:AH6" si="4">IF(Z7="",NA(),Z7)</f>
        <v>-</v>
      </c>
      <c r="AA6" s="21" t="str">
        <f t="shared" si="4"/>
        <v>-</v>
      </c>
      <c r="AB6" s="21">
        <f t="shared" si="4"/>
        <v>100.11</v>
      </c>
      <c r="AC6" s="21">
        <f t="shared" si="4"/>
        <v>107.12</v>
      </c>
      <c r="AD6" s="21" t="str">
        <f t="shared" si="4"/>
        <v>-</v>
      </c>
      <c r="AE6" s="21" t="str">
        <f t="shared" si="4"/>
        <v>-</v>
      </c>
      <c r="AF6" s="21" t="str">
        <f t="shared" si="4"/>
        <v>-</v>
      </c>
      <c r="AG6" s="21">
        <f t="shared" si="4"/>
        <v>103.61</v>
      </c>
      <c r="AH6" s="21">
        <f t="shared" si="4"/>
        <v>99.03</v>
      </c>
      <c r="AI6" s="20" t="str">
        <f>IF(AI7="","",IF(AI7="-","【-】","【"&amp;SUBSTITUTE(TEXT(AI7,"#,##0.00"),"-","△")&amp;"】"))</f>
        <v>【104.16】</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21.51</v>
      </c>
      <c r="AS6" s="21">
        <f t="shared" si="5"/>
        <v>42.33</v>
      </c>
      <c r="AT6" s="20" t="str">
        <f>IF(AT7="","",IF(AT7="-","【-】","【"&amp;SUBSTITUTE(TEXT(AT7,"#,##0.00"),"-","△")&amp;"】"))</f>
        <v>【128.23】</v>
      </c>
      <c r="AU6" s="21" t="str">
        <f>IF(AU7="",NA(),AU7)</f>
        <v>-</v>
      </c>
      <c r="AV6" s="21" t="str">
        <f t="shared" ref="AV6:BD6" si="6">IF(AV7="",NA(),AV7)</f>
        <v>-</v>
      </c>
      <c r="AW6" s="21" t="str">
        <f t="shared" si="6"/>
        <v>-</v>
      </c>
      <c r="AX6" s="21">
        <f t="shared" si="6"/>
        <v>195.13</v>
      </c>
      <c r="AY6" s="21">
        <f t="shared" si="6"/>
        <v>211.35</v>
      </c>
      <c r="AZ6" s="21" t="str">
        <f t="shared" si="6"/>
        <v>-</v>
      </c>
      <c r="BA6" s="21" t="str">
        <f t="shared" si="6"/>
        <v>-</v>
      </c>
      <c r="BB6" s="21" t="str">
        <f t="shared" si="6"/>
        <v>-</v>
      </c>
      <c r="BC6" s="21">
        <f t="shared" si="6"/>
        <v>103.7</v>
      </c>
      <c r="BD6" s="21">
        <f t="shared" si="6"/>
        <v>114.23</v>
      </c>
      <c r="BE6" s="20" t="str">
        <f>IF(BE7="","",IF(BE7="-","【-】","【"&amp;SUBSTITUTE(TEXT(BE7,"#,##0.00"),"-","△")&amp;"】"))</f>
        <v>【34.77】</v>
      </c>
      <c r="BF6" s="21" t="str">
        <f>IF(BF7="",NA(),BF7)</f>
        <v>-</v>
      </c>
      <c r="BG6" s="21" t="str">
        <f t="shared" ref="BG6:BO6" si="7">IF(BG7="",NA(),BG7)</f>
        <v>-</v>
      </c>
      <c r="BH6" s="21" t="str">
        <f t="shared" si="7"/>
        <v>-</v>
      </c>
      <c r="BI6" s="21">
        <f t="shared" si="7"/>
        <v>6994.34</v>
      </c>
      <c r="BJ6" s="21">
        <f t="shared" si="7"/>
        <v>6739.12</v>
      </c>
      <c r="BK6" s="21" t="str">
        <f t="shared" si="7"/>
        <v>-</v>
      </c>
      <c r="BL6" s="21" t="str">
        <f t="shared" si="7"/>
        <v>-</v>
      </c>
      <c r="BM6" s="21" t="str">
        <f t="shared" si="7"/>
        <v>-</v>
      </c>
      <c r="BN6" s="21">
        <f t="shared" si="7"/>
        <v>746.98</v>
      </c>
      <c r="BO6" s="21">
        <f t="shared" si="7"/>
        <v>904.55</v>
      </c>
      <c r="BP6" s="20" t="str">
        <f>IF(BP7="","",IF(BP7="-","【-】","【"&amp;SUBSTITUTE(TEXT(BP7,"#,##0.00"),"-","△")&amp;"】"))</f>
        <v>【786.37】</v>
      </c>
      <c r="BQ6" s="21" t="str">
        <f>IF(BQ7="",NA(),BQ7)</f>
        <v>-</v>
      </c>
      <c r="BR6" s="21" t="str">
        <f t="shared" ref="BR6:BZ6" si="8">IF(BR7="",NA(),BR7)</f>
        <v>-</v>
      </c>
      <c r="BS6" s="21" t="str">
        <f t="shared" si="8"/>
        <v>-</v>
      </c>
      <c r="BT6" s="21">
        <f t="shared" si="8"/>
        <v>36.72</v>
      </c>
      <c r="BU6" s="21">
        <f t="shared" si="8"/>
        <v>36.68</v>
      </c>
      <c r="BV6" s="21" t="str">
        <f t="shared" si="8"/>
        <v>-</v>
      </c>
      <c r="BW6" s="21" t="str">
        <f t="shared" si="8"/>
        <v>-</v>
      </c>
      <c r="BX6" s="21" t="str">
        <f t="shared" si="8"/>
        <v>-</v>
      </c>
      <c r="BY6" s="21">
        <f t="shared" si="8"/>
        <v>40.49</v>
      </c>
      <c r="BZ6" s="21">
        <f t="shared" si="8"/>
        <v>39.69</v>
      </c>
      <c r="CA6" s="20" t="str">
        <f>IF(CA7="","",IF(CA7="-","【-】","【"&amp;SUBSTITUTE(TEXT(CA7,"#,##0.00"),"-","△")&amp;"】"))</f>
        <v>【60.65】</v>
      </c>
      <c r="CB6" s="21" t="str">
        <f>IF(CB7="",NA(),CB7)</f>
        <v>-</v>
      </c>
      <c r="CC6" s="21" t="str">
        <f t="shared" ref="CC6:CK6" si="9">IF(CC7="",NA(),CC7)</f>
        <v>-</v>
      </c>
      <c r="CD6" s="21" t="str">
        <f t="shared" si="9"/>
        <v>-</v>
      </c>
      <c r="CE6" s="21">
        <f t="shared" si="9"/>
        <v>603.77</v>
      </c>
      <c r="CF6" s="21">
        <f t="shared" si="9"/>
        <v>609.78</v>
      </c>
      <c r="CG6" s="21" t="str">
        <f t="shared" si="9"/>
        <v>-</v>
      </c>
      <c r="CH6" s="21" t="str">
        <f t="shared" si="9"/>
        <v>-</v>
      </c>
      <c r="CI6" s="21" t="str">
        <f t="shared" si="9"/>
        <v>-</v>
      </c>
      <c r="CJ6" s="21">
        <f t="shared" si="9"/>
        <v>274.54000000000002</v>
      </c>
      <c r="CK6" s="21">
        <f t="shared" si="9"/>
        <v>253.17</v>
      </c>
      <c r="CL6" s="20" t="str">
        <f>IF(CL7="","",IF(CL7="-","【-】","【"&amp;SUBSTITUTE(TEXT(CL7,"#,##0.00"),"-","△")&amp;"】"))</f>
        <v>【256.97】</v>
      </c>
      <c r="CM6" s="21" t="str">
        <f>IF(CM7="",NA(),CM7)</f>
        <v>-</v>
      </c>
      <c r="CN6" s="21" t="str">
        <f t="shared" ref="CN6:CV6" si="10">IF(CN7="",NA(),CN7)</f>
        <v>-</v>
      </c>
      <c r="CO6" s="21" t="str">
        <f t="shared" si="10"/>
        <v>-</v>
      </c>
      <c r="CP6" s="21">
        <f t="shared" si="10"/>
        <v>32.61</v>
      </c>
      <c r="CQ6" s="21">
        <f t="shared" si="10"/>
        <v>31.52</v>
      </c>
      <c r="CR6" s="21" t="str">
        <f t="shared" si="10"/>
        <v>-</v>
      </c>
      <c r="CS6" s="21" t="str">
        <f t="shared" si="10"/>
        <v>-</v>
      </c>
      <c r="CT6" s="21" t="str">
        <f t="shared" si="10"/>
        <v>-</v>
      </c>
      <c r="CU6" s="21">
        <f t="shared" si="10"/>
        <v>41.66</v>
      </c>
      <c r="CV6" s="21">
        <f t="shared" si="10"/>
        <v>36.369999999999997</v>
      </c>
      <c r="CW6" s="20" t="str">
        <f>IF(CW7="","",IF(CW7="-","【-】","【"&amp;SUBSTITUTE(TEXT(CW7,"#,##0.00"),"-","△")&amp;"】"))</f>
        <v>【61.14】</v>
      </c>
      <c r="CX6" s="21" t="str">
        <f>IF(CX7="",NA(),CX7)</f>
        <v>-</v>
      </c>
      <c r="CY6" s="21" t="str">
        <f t="shared" ref="CY6:DG6" si="11">IF(CY7="",NA(),CY7)</f>
        <v>-</v>
      </c>
      <c r="CZ6" s="21" t="str">
        <f t="shared" si="11"/>
        <v>-</v>
      </c>
      <c r="DA6" s="21">
        <f t="shared" si="11"/>
        <v>81.34</v>
      </c>
      <c r="DB6" s="21">
        <f t="shared" si="11"/>
        <v>86.76</v>
      </c>
      <c r="DC6" s="21" t="str">
        <f t="shared" si="11"/>
        <v>-</v>
      </c>
      <c r="DD6" s="21" t="str">
        <f t="shared" si="11"/>
        <v>-</v>
      </c>
      <c r="DE6" s="21" t="str">
        <f t="shared" si="11"/>
        <v>-</v>
      </c>
      <c r="DF6" s="21">
        <f t="shared" si="11"/>
        <v>58.77</v>
      </c>
      <c r="DG6" s="21">
        <f t="shared" si="11"/>
        <v>59.58</v>
      </c>
      <c r="DH6" s="20" t="str">
        <f>IF(DH7="","",IF(DH7="-","【-】","【"&amp;SUBSTITUTE(TEXT(DH7,"#,##0.00"),"-","△")&amp;"】"))</f>
        <v>【86.91】</v>
      </c>
      <c r="DI6" s="21" t="str">
        <f>IF(DI7="",NA(),DI7)</f>
        <v>-</v>
      </c>
      <c r="DJ6" s="21" t="str">
        <f t="shared" ref="DJ6:DR6" si="12">IF(DJ7="",NA(),DJ7)</f>
        <v>-</v>
      </c>
      <c r="DK6" s="21" t="str">
        <f t="shared" si="12"/>
        <v>-</v>
      </c>
      <c r="DL6" s="21">
        <f t="shared" si="12"/>
        <v>3.3</v>
      </c>
      <c r="DM6" s="21">
        <f t="shared" si="12"/>
        <v>6.6</v>
      </c>
      <c r="DN6" s="21" t="str">
        <f t="shared" si="12"/>
        <v>-</v>
      </c>
      <c r="DO6" s="21" t="str">
        <f t="shared" si="12"/>
        <v>-</v>
      </c>
      <c r="DP6" s="21" t="str">
        <f t="shared" si="12"/>
        <v>-</v>
      </c>
      <c r="DQ6" s="21">
        <f t="shared" si="12"/>
        <v>11.47</v>
      </c>
      <c r="DR6" s="21">
        <f t="shared" si="12"/>
        <v>14.97</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0">
        <f t="shared" si="14"/>
        <v>0</v>
      </c>
      <c r="EN6" s="20">
        <f t="shared" si="14"/>
        <v>0</v>
      </c>
      <c r="EO6" s="20" t="str">
        <f>IF(EO7="","",IF(EO7="-","【-】","【"&amp;SUBSTITUTE(TEXT(EO7,"#,##0.00"),"-","△")&amp;"】"))</f>
        <v>【0.03】</v>
      </c>
    </row>
    <row r="7" spans="1:148" s="22" customFormat="1" x14ac:dyDescent="0.2">
      <c r="A7" s="14"/>
      <c r="B7" s="23">
        <v>2021</v>
      </c>
      <c r="C7" s="23">
        <v>152242</v>
      </c>
      <c r="D7" s="23">
        <v>46</v>
      </c>
      <c r="E7" s="23">
        <v>17</v>
      </c>
      <c r="F7" s="23">
        <v>5</v>
      </c>
      <c r="G7" s="23">
        <v>0</v>
      </c>
      <c r="H7" s="23" t="s">
        <v>96</v>
      </c>
      <c r="I7" s="23" t="s">
        <v>97</v>
      </c>
      <c r="J7" s="23" t="s">
        <v>98</v>
      </c>
      <c r="K7" s="23" t="s">
        <v>99</v>
      </c>
      <c r="L7" s="23" t="s">
        <v>100</v>
      </c>
      <c r="M7" s="23" t="s">
        <v>101</v>
      </c>
      <c r="N7" s="24" t="s">
        <v>102</v>
      </c>
      <c r="O7" s="24">
        <v>70.55</v>
      </c>
      <c r="P7" s="24">
        <v>0.27</v>
      </c>
      <c r="Q7" s="24">
        <v>84.96</v>
      </c>
      <c r="R7" s="24">
        <v>4284</v>
      </c>
      <c r="S7" s="24">
        <v>51915</v>
      </c>
      <c r="T7" s="24">
        <v>855.68</v>
      </c>
      <c r="U7" s="24">
        <v>60.67</v>
      </c>
      <c r="V7" s="24">
        <v>136</v>
      </c>
      <c r="W7" s="24">
        <v>0.27</v>
      </c>
      <c r="X7" s="24">
        <v>503.7</v>
      </c>
      <c r="Y7" s="24" t="s">
        <v>102</v>
      </c>
      <c r="Z7" s="24" t="s">
        <v>102</v>
      </c>
      <c r="AA7" s="24" t="s">
        <v>102</v>
      </c>
      <c r="AB7" s="24">
        <v>100.11</v>
      </c>
      <c r="AC7" s="24">
        <v>107.12</v>
      </c>
      <c r="AD7" s="24" t="s">
        <v>102</v>
      </c>
      <c r="AE7" s="24" t="s">
        <v>102</v>
      </c>
      <c r="AF7" s="24" t="s">
        <v>102</v>
      </c>
      <c r="AG7" s="24">
        <v>103.61</v>
      </c>
      <c r="AH7" s="24">
        <v>99.03</v>
      </c>
      <c r="AI7" s="24">
        <v>104.16</v>
      </c>
      <c r="AJ7" s="24" t="s">
        <v>102</v>
      </c>
      <c r="AK7" s="24" t="s">
        <v>102</v>
      </c>
      <c r="AL7" s="24" t="s">
        <v>102</v>
      </c>
      <c r="AM7" s="24">
        <v>0</v>
      </c>
      <c r="AN7" s="24">
        <v>0</v>
      </c>
      <c r="AO7" s="24" t="s">
        <v>102</v>
      </c>
      <c r="AP7" s="24" t="s">
        <v>102</v>
      </c>
      <c r="AQ7" s="24" t="s">
        <v>102</v>
      </c>
      <c r="AR7" s="24">
        <v>21.51</v>
      </c>
      <c r="AS7" s="24">
        <v>42.33</v>
      </c>
      <c r="AT7" s="24">
        <v>128.22999999999999</v>
      </c>
      <c r="AU7" s="24" t="s">
        <v>102</v>
      </c>
      <c r="AV7" s="24" t="s">
        <v>102</v>
      </c>
      <c r="AW7" s="24" t="s">
        <v>102</v>
      </c>
      <c r="AX7" s="24">
        <v>195.13</v>
      </c>
      <c r="AY7" s="24">
        <v>211.35</v>
      </c>
      <c r="AZ7" s="24" t="s">
        <v>102</v>
      </c>
      <c r="BA7" s="24" t="s">
        <v>102</v>
      </c>
      <c r="BB7" s="24" t="s">
        <v>102</v>
      </c>
      <c r="BC7" s="24">
        <v>103.7</v>
      </c>
      <c r="BD7" s="24">
        <v>114.23</v>
      </c>
      <c r="BE7" s="24">
        <v>34.770000000000003</v>
      </c>
      <c r="BF7" s="24" t="s">
        <v>102</v>
      </c>
      <c r="BG7" s="24" t="s">
        <v>102</v>
      </c>
      <c r="BH7" s="24" t="s">
        <v>102</v>
      </c>
      <c r="BI7" s="24">
        <v>6994.34</v>
      </c>
      <c r="BJ7" s="24">
        <v>6739.12</v>
      </c>
      <c r="BK7" s="24" t="s">
        <v>102</v>
      </c>
      <c r="BL7" s="24" t="s">
        <v>102</v>
      </c>
      <c r="BM7" s="24" t="s">
        <v>102</v>
      </c>
      <c r="BN7" s="24">
        <v>746.98</v>
      </c>
      <c r="BO7" s="24">
        <v>904.55</v>
      </c>
      <c r="BP7" s="24">
        <v>786.37</v>
      </c>
      <c r="BQ7" s="24" t="s">
        <v>102</v>
      </c>
      <c r="BR7" s="24" t="s">
        <v>102</v>
      </c>
      <c r="BS7" s="24" t="s">
        <v>102</v>
      </c>
      <c r="BT7" s="24">
        <v>36.72</v>
      </c>
      <c r="BU7" s="24">
        <v>36.68</v>
      </c>
      <c r="BV7" s="24" t="s">
        <v>102</v>
      </c>
      <c r="BW7" s="24" t="s">
        <v>102</v>
      </c>
      <c r="BX7" s="24" t="s">
        <v>102</v>
      </c>
      <c r="BY7" s="24">
        <v>40.49</v>
      </c>
      <c r="BZ7" s="24">
        <v>39.69</v>
      </c>
      <c r="CA7" s="24">
        <v>60.65</v>
      </c>
      <c r="CB7" s="24" t="s">
        <v>102</v>
      </c>
      <c r="CC7" s="24" t="s">
        <v>102</v>
      </c>
      <c r="CD7" s="24" t="s">
        <v>102</v>
      </c>
      <c r="CE7" s="24">
        <v>603.77</v>
      </c>
      <c r="CF7" s="24">
        <v>609.78</v>
      </c>
      <c r="CG7" s="24" t="s">
        <v>102</v>
      </c>
      <c r="CH7" s="24" t="s">
        <v>102</v>
      </c>
      <c r="CI7" s="24" t="s">
        <v>102</v>
      </c>
      <c r="CJ7" s="24">
        <v>274.54000000000002</v>
      </c>
      <c r="CK7" s="24">
        <v>253.17</v>
      </c>
      <c r="CL7" s="24">
        <v>256.97000000000003</v>
      </c>
      <c r="CM7" s="24" t="s">
        <v>102</v>
      </c>
      <c r="CN7" s="24" t="s">
        <v>102</v>
      </c>
      <c r="CO7" s="24" t="s">
        <v>102</v>
      </c>
      <c r="CP7" s="24">
        <v>32.61</v>
      </c>
      <c r="CQ7" s="24">
        <v>31.52</v>
      </c>
      <c r="CR7" s="24" t="s">
        <v>102</v>
      </c>
      <c r="CS7" s="24" t="s">
        <v>102</v>
      </c>
      <c r="CT7" s="24" t="s">
        <v>102</v>
      </c>
      <c r="CU7" s="24">
        <v>41.66</v>
      </c>
      <c r="CV7" s="24">
        <v>36.369999999999997</v>
      </c>
      <c r="CW7" s="24">
        <v>61.14</v>
      </c>
      <c r="CX7" s="24" t="s">
        <v>102</v>
      </c>
      <c r="CY7" s="24" t="s">
        <v>102</v>
      </c>
      <c r="CZ7" s="24" t="s">
        <v>102</v>
      </c>
      <c r="DA7" s="24">
        <v>81.34</v>
      </c>
      <c r="DB7" s="24">
        <v>86.76</v>
      </c>
      <c r="DC7" s="24" t="s">
        <v>102</v>
      </c>
      <c r="DD7" s="24" t="s">
        <v>102</v>
      </c>
      <c r="DE7" s="24" t="s">
        <v>102</v>
      </c>
      <c r="DF7" s="24">
        <v>58.77</v>
      </c>
      <c r="DG7" s="24">
        <v>59.58</v>
      </c>
      <c r="DH7" s="24">
        <v>86.91</v>
      </c>
      <c r="DI7" s="24" t="s">
        <v>102</v>
      </c>
      <c r="DJ7" s="24" t="s">
        <v>102</v>
      </c>
      <c r="DK7" s="24" t="s">
        <v>102</v>
      </c>
      <c r="DL7" s="24">
        <v>3.3</v>
      </c>
      <c r="DM7" s="24">
        <v>6.6</v>
      </c>
      <c r="DN7" s="24" t="s">
        <v>102</v>
      </c>
      <c r="DO7" s="24" t="s">
        <v>102</v>
      </c>
      <c r="DP7" s="24" t="s">
        <v>102</v>
      </c>
      <c r="DQ7" s="24">
        <v>11.47</v>
      </c>
      <c r="DR7" s="24">
        <v>14.97</v>
      </c>
      <c r="DS7" s="24">
        <v>24.95</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v>
      </c>
      <c r="EN7" s="24">
        <v>0</v>
      </c>
      <c r="EO7" s="24">
        <v>0.03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2022-12-01T01:34:05Z</dcterms:created>
  <dcterms:modified xsi:type="dcterms:W3CDTF">2023-01-13T07:11:20Z</dcterms:modified>
  <cp:category/>
</cp:coreProperties>
</file>