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03_★HS\03_HS_システム\◎公募関連\240313_公募関連資料最新版の送付 240313\公募関連資料（DR3）_240313-cleaned\30 様式\"/>
    </mc:Choice>
  </mc:AlternateContent>
  <bookViews>
    <workbookView xWindow="28692" yWindow="0" windowWidth="29016" windowHeight="31908" tabRatio="861"/>
  </bookViews>
  <sheets>
    <sheet name="０ 見積り記載要領" sheetId="43" r:id="rId1"/>
    <sheet name="1 見積書" sheetId="24" r:id="rId2"/>
    <sheet name="２-1 見積明細書（情報システム）" sheetId="42" r:id="rId3"/>
    <sheet name="２-2 見積明細書（ネットワークインフラ）" sheetId="44" r:id="rId4"/>
  </sheets>
  <definedNames>
    <definedName name="_xlnm.Print_Area" localSheetId="1">'1 見積書'!$A$1:$H$63</definedName>
    <definedName name="_xlnm.Print_Titles" localSheetId="2">'２-1 見積明細書（情報システム）'!$B:$F</definedName>
    <definedName name="_xlnm.Print_Titles" localSheetId="3">'２-2 見積明細書（ネットワークインフラ）'!$B:$F</definedName>
    <definedName name="インフラ・ソフトウェア提供費用">'２-2 見積明細書（ネットワークインフラ）'!$G$9</definedName>
    <definedName name="インフラ・ソフトウェア標準費用">'２-2 見積明細書（ネットワークインフラ）'!$G$8</definedName>
    <definedName name="インフラ・ハードウェア提供費用">'２-2 見積明細書（ネットワークインフラ）'!$I$9</definedName>
    <definedName name="インフラ・ハードウェア標準費用">'２-2 見積明細書（ネットワークインフラ）'!$I$8</definedName>
    <definedName name="インフラ・開発提供費用">'２-2 見積明細書（ネットワークインフラ）'!$M$9</definedName>
    <definedName name="インフラ・開発標準費用">'２-2 見積明細書（ネットワークインフラ）'!$M$8</definedName>
    <definedName name="インフラ・構築提供費用">'２-2 見積明細書（ネットワークインフラ）'!$O$9</definedName>
    <definedName name="インフラ・構築標準費用">'２-2 見積明細書（ネットワークインフラ）'!$O$8</definedName>
    <definedName name="インフラ・保守提供費用">'２-2 見積明細書（ネットワークインフラ）'!$U$9</definedName>
    <definedName name="インフラ・保守標準費用">'２-2 見積明細書（ネットワークインフラ）'!$U$8</definedName>
    <definedName name="オプション費用">'２-1 見積明細書（情報システム）'!$I$128</definedName>
    <definedName name="オプション費用提供額">'２-1 見積明細書（情報システム）'!$I$129</definedName>
    <definedName name="カスタマイズ開発費用">'２-1 見積明細書（情報システム）'!$P$128</definedName>
    <definedName name="カスタマイズ開発費用提供額">'２-1 見積明細書（情報システム）'!$P$129</definedName>
    <definedName name="クライアント構築費用">'２-1 見積明細書（情報システム）'!$Z$128</definedName>
    <definedName name="クライアント構築費用提供額">'２-1 見積明細書（情報システム）'!$Z$129</definedName>
    <definedName name="クライアント費用">'２-1 見積明細書（情報システム）'!$M$128</definedName>
    <definedName name="クライアント費用提供額">'２-1 見積明細書（情報システム）'!$M$129</definedName>
    <definedName name="サーバ構築費用">'２-1 見積明細書（情報システム）'!$Y$128</definedName>
    <definedName name="サーバ構築費用提供額">'２-1 見積明細書（情報システム）'!$Y$129</definedName>
    <definedName name="サーバ費用">'２-1 見積明細書（情報システム）'!$L$128</definedName>
    <definedName name="サーバ費用提供額">'２-1 見積明細書（情報システム）'!$L$129</definedName>
    <definedName name="システム移行費用">'２-1 見積明細書（情報システム）'!$W$128</definedName>
    <definedName name="システム移行費用提供額">'２-1 見積明細書（情報システム）'!$W$129</definedName>
    <definedName name="システム基本費用">'２-1 見積明細書（情報システム）'!$H$128</definedName>
    <definedName name="システム基本費用提供額">'２-1 見積明細書（情報システム）'!$H$129</definedName>
    <definedName name="システム接続費用">'２-1 見積明細書（情報システム）'!$T$128</definedName>
    <definedName name="システム接続費用提供額">'２-1 見積明細書（情報システム）'!$T$129</definedName>
    <definedName name="その他構築費用">'２-1 見積明細書（情報システム）'!$AA$128</definedName>
    <definedName name="その他構築費用提供額">'２-1 見積明細書（情報システム）'!$AA$129</definedName>
    <definedName name="ソフトウェア保守費用">'２-1 見積明細書（情報システム）'!$AG$128</definedName>
    <definedName name="ソフトウェア保守費用提供額">'２-1 見積明細書（情報システム）'!$AG$129</definedName>
    <definedName name="ハードウェア保守費用">'２-1 見積明細書（情報システム）'!$AF$128</definedName>
    <definedName name="ハードウェア保守費用提供額">'２-1 見積明細書（情報システム）'!$AF$129</definedName>
    <definedName name="ミドルウェア費用">'２-1 見積明細書（情報システム）'!$J$128</definedName>
    <definedName name="ミドルウェア費用提供額">'２-1 見積明細書（情報システム）'!$J$129</definedName>
    <definedName name="医療機器接続費用">'２-1 見積明細書（情報システム）'!$U$128</definedName>
    <definedName name="医療機器接続費用提供額">'２-1 見積明細書（情報システム）'!$U$129</definedName>
    <definedName name="運用保守費用">'２-1 見積明細書（情報システム）'!$AH$128</definedName>
    <definedName name="運用保守費用提供額">'２-1 見積明細書（情報システム）'!$AH$129</definedName>
    <definedName name="開発導入費用">'２-1 見積明細書（情報システム）'!$R$128</definedName>
    <definedName name="開発導入費用提供額">'２-1 見積明細書（情報システム）'!$R$129</definedName>
    <definedName name="周辺機器費用">'２-1 見積明細書（情報システム）'!$N$128</definedName>
    <definedName name="周辺機器費用提供額">'２-1 見積明細書（情報システム）'!$N$129</definedName>
    <definedName name="提案システム名">'1 見積書'!$C$11</definedName>
    <definedName name="特定医療機器保守費用">'２-1 見積明細書（情報システム）'!$AJ$128</definedName>
    <definedName name="特定医療機器保守費用提供額">'２-1 見積明細書（情報システム）'!$AJ$129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73" i="42" l="1"/>
  <c r="AE73" i="42"/>
  <c r="X73" i="42"/>
  <c r="V73" i="42"/>
  <c r="S73" i="42"/>
  <c r="Q73" i="42"/>
  <c r="O73" i="42"/>
  <c r="K73" i="42"/>
  <c r="G73" i="42"/>
  <c r="AB73" i="42" s="1"/>
  <c r="AI72" i="42"/>
  <c r="AE72" i="42"/>
  <c r="AB72" i="42"/>
  <c r="X72" i="42"/>
  <c r="V72" i="42"/>
  <c r="S72" i="42"/>
  <c r="Q72" i="42"/>
  <c r="O72" i="42"/>
  <c r="K72" i="42"/>
  <c r="G72" i="42"/>
  <c r="AI35" i="42"/>
  <c r="AE35" i="42"/>
  <c r="X35" i="42"/>
  <c r="V35" i="42"/>
  <c r="S35" i="42"/>
  <c r="Q35" i="42"/>
  <c r="O35" i="42"/>
  <c r="K35" i="42"/>
  <c r="G35" i="42"/>
  <c r="AI34" i="42"/>
  <c r="AE34" i="42"/>
  <c r="X34" i="42"/>
  <c r="V34" i="42"/>
  <c r="S34" i="42"/>
  <c r="Q34" i="42"/>
  <c r="O34" i="42"/>
  <c r="K34" i="42"/>
  <c r="G34" i="42"/>
  <c r="X9" i="44"/>
  <c r="W9" i="44"/>
  <c r="V9" i="44"/>
  <c r="Q9" i="44"/>
  <c r="P9" i="44"/>
  <c r="N9" i="44"/>
  <c r="L9" i="44"/>
  <c r="K9" i="44"/>
  <c r="J9" i="44"/>
  <c r="H9" i="44"/>
  <c r="X8" i="44"/>
  <c r="W8" i="44"/>
  <c r="V8" i="44"/>
  <c r="Q8" i="44"/>
  <c r="P8" i="44"/>
  <c r="N8" i="44"/>
  <c r="L8" i="44"/>
  <c r="K8" i="44"/>
  <c r="J8" i="44"/>
  <c r="H8" i="44"/>
  <c r="U7" i="44"/>
  <c r="O7" i="44"/>
  <c r="M7" i="44"/>
  <c r="I7" i="44"/>
  <c r="G7" i="44"/>
  <c r="U6" i="44"/>
  <c r="O6" i="44"/>
  <c r="M6" i="44"/>
  <c r="I6" i="44"/>
  <c r="G6" i="44"/>
  <c r="U5" i="44"/>
  <c r="O5" i="44"/>
  <c r="M5" i="44"/>
  <c r="I5" i="44"/>
  <c r="G5" i="44"/>
  <c r="U4" i="44"/>
  <c r="O4" i="44"/>
  <c r="M4" i="44"/>
  <c r="I4" i="44"/>
  <c r="G4" i="44"/>
  <c r="R4" i="44" s="1"/>
  <c r="Y4" i="44" s="1"/>
  <c r="AI125" i="42"/>
  <c r="AE125" i="42"/>
  <c r="X125" i="42"/>
  <c r="V125" i="42"/>
  <c r="S125" i="42"/>
  <c r="Q125" i="42"/>
  <c r="O125" i="42"/>
  <c r="K125" i="42"/>
  <c r="G125" i="42"/>
  <c r="AI124" i="42"/>
  <c r="AE124" i="42"/>
  <c r="X124" i="42"/>
  <c r="V124" i="42"/>
  <c r="S124" i="42"/>
  <c r="Q124" i="42"/>
  <c r="O124" i="42"/>
  <c r="K124" i="42"/>
  <c r="G124" i="42"/>
  <c r="AI123" i="42"/>
  <c r="AE123" i="42"/>
  <c r="X123" i="42"/>
  <c r="V123" i="42"/>
  <c r="S123" i="42"/>
  <c r="Q123" i="42"/>
  <c r="O123" i="42"/>
  <c r="K123" i="42"/>
  <c r="G123" i="42"/>
  <c r="AI122" i="42"/>
  <c r="AE122" i="42"/>
  <c r="X122" i="42"/>
  <c r="V122" i="42"/>
  <c r="S122" i="42"/>
  <c r="Q122" i="42"/>
  <c r="O122" i="42"/>
  <c r="K122" i="42"/>
  <c r="G122" i="42"/>
  <c r="AI121" i="42"/>
  <c r="AE121" i="42"/>
  <c r="X121" i="42"/>
  <c r="V121" i="42"/>
  <c r="S121" i="42"/>
  <c r="Q121" i="42"/>
  <c r="O121" i="42"/>
  <c r="K121" i="42"/>
  <c r="G121" i="42"/>
  <c r="AI120" i="42"/>
  <c r="AE120" i="42"/>
  <c r="X120" i="42"/>
  <c r="V120" i="42"/>
  <c r="S120" i="42"/>
  <c r="Q120" i="42"/>
  <c r="O120" i="42"/>
  <c r="K120" i="42"/>
  <c r="G120" i="42"/>
  <c r="AI119" i="42"/>
  <c r="AE119" i="42"/>
  <c r="X119" i="42"/>
  <c r="V119" i="42"/>
  <c r="S119" i="42"/>
  <c r="Q119" i="42"/>
  <c r="O119" i="42"/>
  <c r="K119" i="42"/>
  <c r="G119" i="42"/>
  <c r="AI118" i="42"/>
  <c r="AE118" i="42"/>
  <c r="X118" i="42"/>
  <c r="V118" i="42"/>
  <c r="S118" i="42"/>
  <c r="Q118" i="42"/>
  <c r="O118" i="42"/>
  <c r="K118" i="42"/>
  <c r="G118" i="42"/>
  <c r="AI117" i="42"/>
  <c r="AE117" i="42"/>
  <c r="X117" i="42"/>
  <c r="V117" i="42"/>
  <c r="S117" i="42"/>
  <c r="Q117" i="42"/>
  <c r="O117" i="42"/>
  <c r="K117" i="42"/>
  <c r="G117" i="42"/>
  <c r="AI116" i="42"/>
  <c r="AE116" i="42"/>
  <c r="X116" i="42"/>
  <c r="V116" i="42"/>
  <c r="S116" i="42"/>
  <c r="Q116" i="42"/>
  <c r="O116" i="42"/>
  <c r="K116" i="42"/>
  <c r="G116" i="42"/>
  <c r="AI115" i="42"/>
  <c r="AE115" i="42"/>
  <c r="X115" i="42"/>
  <c r="V115" i="42"/>
  <c r="S115" i="42"/>
  <c r="Q115" i="42"/>
  <c r="O115" i="42"/>
  <c r="K115" i="42"/>
  <c r="G115" i="42"/>
  <c r="AI114" i="42"/>
  <c r="AE114" i="42"/>
  <c r="X114" i="42"/>
  <c r="V114" i="42"/>
  <c r="S114" i="42"/>
  <c r="Q114" i="42"/>
  <c r="O114" i="42"/>
  <c r="K114" i="42"/>
  <c r="G114" i="42"/>
  <c r="AI113" i="42"/>
  <c r="AE113" i="42"/>
  <c r="X113" i="42"/>
  <c r="V113" i="42"/>
  <c r="S113" i="42"/>
  <c r="Q113" i="42"/>
  <c r="O113" i="42"/>
  <c r="K113" i="42"/>
  <c r="G113" i="42"/>
  <c r="AI112" i="42"/>
  <c r="AE112" i="42"/>
  <c r="X112" i="42"/>
  <c r="V112" i="42"/>
  <c r="S112" i="42"/>
  <c r="Q112" i="42"/>
  <c r="O112" i="42"/>
  <c r="K112" i="42"/>
  <c r="G112" i="42"/>
  <c r="AI111" i="42"/>
  <c r="AE111" i="42"/>
  <c r="X111" i="42"/>
  <c r="V111" i="42"/>
  <c r="S111" i="42"/>
  <c r="Q111" i="42"/>
  <c r="O111" i="42"/>
  <c r="K111" i="42"/>
  <c r="G111" i="42"/>
  <c r="AI110" i="42"/>
  <c r="AE110" i="42"/>
  <c r="X110" i="42"/>
  <c r="V110" i="42"/>
  <c r="S110" i="42"/>
  <c r="Q110" i="42"/>
  <c r="O110" i="42"/>
  <c r="K110" i="42"/>
  <c r="G110" i="42"/>
  <c r="AI109" i="42"/>
  <c r="AE109" i="42"/>
  <c r="X109" i="42"/>
  <c r="V109" i="42"/>
  <c r="S109" i="42"/>
  <c r="Q109" i="42"/>
  <c r="O109" i="42"/>
  <c r="K109" i="42"/>
  <c r="G109" i="42"/>
  <c r="AI108" i="42"/>
  <c r="AE108" i="42"/>
  <c r="X108" i="42"/>
  <c r="V108" i="42"/>
  <c r="S108" i="42"/>
  <c r="Q108" i="42"/>
  <c r="O108" i="42"/>
  <c r="K108" i="42"/>
  <c r="G108" i="42"/>
  <c r="AI107" i="42"/>
  <c r="AE107" i="42"/>
  <c r="X107" i="42"/>
  <c r="V107" i="42"/>
  <c r="S107" i="42"/>
  <c r="Q107" i="42"/>
  <c r="O107" i="42"/>
  <c r="K107" i="42"/>
  <c r="G107" i="42"/>
  <c r="AI106" i="42"/>
  <c r="AE106" i="42"/>
  <c r="X106" i="42"/>
  <c r="V106" i="42"/>
  <c r="S106" i="42"/>
  <c r="Q106" i="42"/>
  <c r="O106" i="42"/>
  <c r="K106" i="42"/>
  <c r="G106" i="42"/>
  <c r="AI105" i="42"/>
  <c r="AE105" i="42"/>
  <c r="X105" i="42"/>
  <c r="V105" i="42"/>
  <c r="S105" i="42"/>
  <c r="Q105" i="42"/>
  <c r="O105" i="42"/>
  <c r="K105" i="42"/>
  <c r="G105" i="42"/>
  <c r="AI104" i="42"/>
  <c r="AE104" i="42"/>
  <c r="X104" i="42"/>
  <c r="V104" i="42"/>
  <c r="S104" i="42"/>
  <c r="Q104" i="42"/>
  <c r="O104" i="42"/>
  <c r="K104" i="42"/>
  <c r="G104" i="42"/>
  <c r="AI103" i="42"/>
  <c r="AE103" i="42"/>
  <c r="X103" i="42"/>
  <c r="V103" i="42"/>
  <c r="S103" i="42"/>
  <c r="Q103" i="42"/>
  <c r="O103" i="42"/>
  <c r="K103" i="42"/>
  <c r="G103" i="42"/>
  <c r="AI102" i="42"/>
  <c r="AE102" i="42"/>
  <c r="X102" i="42"/>
  <c r="V102" i="42"/>
  <c r="S102" i="42"/>
  <c r="Q102" i="42"/>
  <c r="O102" i="42"/>
  <c r="K102" i="42"/>
  <c r="G102" i="42"/>
  <c r="AI101" i="42"/>
  <c r="AE101" i="42"/>
  <c r="X101" i="42"/>
  <c r="V101" i="42"/>
  <c r="S101" i="42"/>
  <c r="Q101" i="42"/>
  <c r="O101" i="42"/>
  <c r="K101" i="42"/>
  <c r="G101" i="42"/>
  <c r="AI100" i="42"/>
  <c r="AE100" i="42"/>
  <c r="X100" i="42"/>
  <c r="V100" i="42"/>
  <c r="S100" i="42"/>
  <c r="Q100" i="42"/>
  <c r="O100" i="42"/>
  <c r="K100" i="42"/>
  <c r="G100" i="42"/>
  <c r="AI99" i="42"/>
  <c r="AE99" i="42"/>
  <c r="X99" i="42"/>
  <c r="V99" i="42"/>
  <c r="S99" i="42"/>
  <c r="Q99" i="42"/>
  <c r="O99" i="42"/>
  <c r="K99" i="42"/>
  <c r="G99" i="42"/>
  <c r="AI98" i="42"/>
  <c r="AE98" i="42"/>
  <c r="X98" i="42"/>
  <c r="V98" i="42"/>
  <c r="S98" i="42"/>
  <c r="Q98" i="42"/>
  <c r="O98" i="42"/>
  <c r="K98" i="42"/>
  <c r="G98" i="42"/>
  <c r="AI97" i="42"/>
  <c r="AE97" i="42"/>
  <c r="X97" i="42"/>
  <c r="V97" i="42"/>
  <c r="S97" i="42"/>
  <c r="Q97" i="42"/>
  <c r="O97" i="42"/>
  <c r="K97" i="42"/>
  <c r="G97" i="42"/>
  <c r="AI96" i="42"/>
  <c r="AE96" i="42"/>
  <c r="X96" i="42"/>
  <c r="V96" i="42"/>
  <c r="S96" i="42"/>
  <c r="Q96" i="42"/>
  <c r="O96" i="42"/>
  <c r="K96" i="42"/>
  <c r="G96" i="42"/>
  <c r="AI95" i="42"/>
  <c r="AE95" i="42"/>
  <c r="X95" i="42"/>
  <c r="V95" i="42"/>
  <c r="S95" i="42"/>
  <c r="Q95" i="42"/>
  <c r="O95" i="42"/>
  <c r="K95" i="42"/>
  <c r="G95" i="42"/>
  <c r="AI94" i="42"/>
  <c r="AE94" i="42"/>
  <c r="X94" i="42"/>
  <c r="V94" i="42"/>
  <c r="S94" i="42"/>
  <c r="Q94" i="42"/>
  <c r="O94" i="42"/>
  <c r="K94" i="42"/>
  <c r="G94" i="42"/>
  <c r="AI93" i="42"/>
  <c r="AE93" i="42"/>
  <c r="X93" i="42"/>
  <c r="V93" i="42"/>
  <c r="S93" i="42"/>
  <c r="Q93" i="42"/>
  <c r="O93" i="42"/>
  <c r="K93" i="42"/>
  <c r="G93" i="42"/>
  <c r="AI92" i="42"/>
  <c r="AE92" i="42"/>
  <c r="X92" i="42"/>
  <c r="V92" i="42"/>
  <c r="S92" i="42"/>
  <c r="Q92" i="42"/>
  <c r="O92" i="42"/>
  <c r="K92" i="42"/>
  <c r="G92" i="42"/>
  <c r="AI91" i="42"/>
  <c r="AE91" i="42"/>
  <c r="X91" i="42"/>
  <c r="V91" i="42"/>
  <c r="S91" i="42"/>
  <c r="Q91" i="42"/>
  <c r="O91" i="42"/>
  <c r="K91" i="42"/>
  <c r="G91" i="42"/>
  <c r="AI90" i="42"/>
  <c r="AE90" i="42"/>
  <c r="X90" i="42"/>
  <c r="V90" i="42"/>
  <c r="S90" i="42"/>
  <c r="Q90" i="42"/>
  <c r="O90" i="42"/>
  <c r="K90" i="42"/>
  <c r="G90" i="42"/>
  <c r="AI89" i="42"/>
  <c r="AE89" i="42"/>
  <c r="X89" i="42"/>
  <c r="V89" i="42"/>
  <c r="S89" i="42"/>
  <c r="Q89" i="42"/>
  <c r="O89" i="42"/>
  <c r="K89" i="42"/>
  <c r="G89" i="42"/>
  <c r="AI88" i="42"/>
  <c r="AE88" i="42"/>
  <c r="X88" i="42"/>
  <c r="V88" i="42"/>
  <c r="S88" i="42"/>
  <c r="Q88" i="42"/>
  <c r="O88" i="42"/>
  <c r="K88" i="42"/>
  <c r="G88" i="42"/>
  <c r="AI87" i="42"/>
  <c r="AE87" i="42"/>
  <c r="X87" i="42"/>
  <c r="V87" i="42"/>
  <c r="S87" i="42"/>
  <c r="Q87" i="42"/>
  <c r="O87" i="42"/>
  <c r="K87" i="42"/>
  <c r="G87" i="42"/>
  <c r="AI86" i="42"/>
  <c r="AE86" i="42"/>
  <c r="X86" i="42"/>
  <c r="V86" i="42"/>
  <c r="S86" i="42"/>
  <c r="Q86" i="42"/>
  <c r="O86" i="42"/>
  <c r="K86" i="42"/>
  <c r="G86" i="42"/>
  <c r="AI85" i="42"/>
  <c r="AE85" i="42"/>
  <c r="X85" i="42"/>
  <c r="V85" i="42"/>
  <c r="S85" i="42"/>
  <c r="Q85" i="42"/>
  <c r="O85" i="42"/>
  <c r="K85" i="42"/>
  <c r="G85" i="42"/>
  <c r="AI84" i="42"/>
  <c r="AE84" i="42"/>
  <c r="X84" i="42"/>
  <c r="V84" i="42"/>
  <c r="S84" i="42"/>
  <c r="Q84" i="42"/>
  <c r="O84" i="42"/>
  <c r="K84" i="42"/>
  <c r="G84" i="42"/>
  <c r="AJ129" i="42"/>
  <c r="G55" i="24" s="1"/>
  <c r="AJ128" i="42"/>
  <c r="F55" i="24" s="1"/>
  <c r="AI127" i="42"/>
  <c r="AI126" i="42"/>
  <c r="AI83" i="42"/>
  <c r="AI82" i="42"/>
  <c r="AI81" i="42"/>
  <c r="AI80" i="42"/>
  <c r="AI79" i="42"/>
  <c r="AI78" i="42"/>
  <c r="AI77" i="42"/>
  <c r="AI76" i="42"/>
  <c r="AI75" i="42"/>
  <c r="AI74" i="42"/>
  <c r="AI71" i="42"/>
  <c r="AI70" i="42"/>
  <c r="AI69" i="42"/>
  <c r="AI68" i="42"/>
  <c r="AI67" i="42"/>
  <c r="AI66" i="42"/>
  <c r="AI65" i="42"/>
  <c r="AI64" i="42"/>
  <c r="AI63" i="42"/>
  <c r="AI62" i="42"/>
  <c r="AI61" i="42"/>
  <c r="AI60" i="42"/>
  <c r="AI59" i="42"/>
  <c r="AI58" i="42"/>
  <c r="AI57" i="42"/>
  <c r="AI56" i="42"/>
  <c r="AI55" i="42"/>
  <c r="AI54" i="42"/>
  <c r="AI53" i="42"/>
  <c r="AI52" i="42"/>
  <c r="AI51" i="42"/>
  <c r="AI50" i="42"/>
  <c r="AI49" i="42"/>
  <c r="AI48" i="42"/>
  <c r="AI47" i="42"/>
  <c r="AI46" i="42"/>
  <c r="AI45" i="42"/>
  <c r="AI44" i="42"/>
  <c r="AI43" i="42"/>
  <c r="AI42" i="42"/>
  <c r="AI41" i="42"/>
  <c r="AI40" i="42"/>
  <c r="AI39" i="42"/>
  <c r="AI38" i="42"/>
  <c r="AI37" i="42"/>
  <c r="AI36" i="42"/>
  <c r="AI33" i="42"/>
  <c r="AI32" i="42"/>
  <c r="AI31" i="42"/>
  <c r="AI30" i="42"/>
  <c r="AI29" i="42"/>
  <c r="AI28" i="42"/>
  <c r="AI27" i="42"/>
  <c r="AI26" i="42"/>
  <c r="AI25" i="42"/>
  <c r="AI24" i="42"/>
  <c r="AI23" i="42"/>
  <c r="AI22" i="42"/>
  <c r="AI21" i="42"/>
  <c r="AI20" i="42"/>
  <c r="AI19" i="42"/>
  <c r="AI18" i="42"/>
  <c r="AI17" i="42"/>
  <c r="AI16" i="42"/>
  <c r="AI15" i="42"/>
  <c r="AI14" i="42"/>
  <c r="AI13" i="42"/>
  <c r="AI12" i="42"/>
  <c r="AI11" i="42"/>
  <c r="AI10" i="42"/>
  <c r="AI9" i="42"/>
  <c r="AI8" i="42"/>
  <c r="AI7" i="42"/>
  <c r="AI6" i="42"/>
  <c r="AI5" i="42"/>
  <c r="AI4" i="42"/>
  <c r="AI128" i="42" s="1"/>
  <c r="AK73" i="42" l="1"/>
  <c r="AC73" i="42"/>
  <c r="AD73" i="42" s="1"/>
  <c r="AK72" i="42"/>
  <c r="AC72" i="42"/>
  <c r="AD72" i="42" s="1"/>
  <c r="AB34" i="42"/>
  <c r="AK34" i="42" s="1"/>
  <c r="AB35" i="42"/>
  <c r="AK35" i="42" s="1"/>
  <c r="AB114" i="42"/>
  <c r="AK114" i="42" s="1"/>
  <c r="R5" i="44"/>
  <c r="Y5" i="44" s="1"/>
  <c r="R7" i="44"/>
  <c r="Y7" i="44" s="1"/>
  <c r="R6" i="44"/>
  <c r="Y6" i="44" s="1"/>
  <c r="M8" i="44"/>
  <c r="F41" i="24" s="1"/>
  <c r="M9" i="44"/>
  <c r="G41" i="24" s="1"/>
  <c r="I9" i="44"/>
  <c r="G40" i="24" s="1"/>
  <c r="I8" i="44"/>
  <c r="F40" i="24" s="1"/>
  <c r="O9" i="44"/>
  <c r="G42" i="24" s="1"/>
  <c r="O8" i="44"/>
  <c r="F42" i="24" s="1"/>
  <c r="G9" i="44"/>
  <c r="G39" i="24" s="1"/>
  <c r="G8" i="44"/>
  <c r="F39" i="24" s="1"/>
  <c r="U9" i="44"/>
  <c r="G56" i="24" s="1"/>
  <c r="U8" i="44"/>
  <c r="F56" i="24" s="1"/>
  <c r="AB119" i="42"/>
  <c r="AK119" i="42" s="1"/>
  <c r="AB121" i="42"/>
  <c r="AK121" i="42" s="1"/>
  <c r="AB122" i="42"/>
  <c r="AK122" i="42" s="1"/>
  <c r="AB117" i="42"/>
  <c r="AK117" i="42" s="1"/>
  <c r="AL117" i="42" s="1"/>
  <c r="AM117" i="42" s="1"/>
  <c r="AB116" i="42"/>
  <c r="AC116" i="42" s="1"/>
  <c r="AD116" i="42" s="1"/>
  <c r="AB115" i="42"/>
  <c r="AK115" i="42" s="1"/>
  <c r="AB124" i="42"/>
  <c r="AC124" i="42" s="1"/>
  <c r="AB123" i="42"/>
  <c r="AK123" i="42" s="1"/>
  <c r="AB120" i="42"/>
  <c r="AC120" i="42" s="1"/>
  <c r="AB118" i="42"/>
  <c r="AC118" i="42" s="1"/>
  <c r="AD118" i="42" s="1"/>
  <c r="AB125" i="42"/>
  <c r="AC125" i="42" s="1"/>
  <c r="AD125" i="42" s="1"/>
  <c r="AL122" i="42"/>
  <c r="AM122" i="42" s="1"/>
  <c r="AC114" i="42"/>
  <c r="AD114" i="42" s="1"/>
  <c r="AB90" i="42"/>
  <c r="AK90" i="42" s="1"/>
  <c r="AL90" i="42" s="1"/>
  <c r="AM90" i="42" s="1"/>
  <c r="AB98" i="42"/>
  <c r="AK98" i="42" s="1"/>
  <c r="AL98" i="42" s="1"/>
  <c r="AM98" i="42" s="1"/>
  <c r="AB106" i="42"/>
  <c r="AK106" i="42" s="1"/>
  <c r="AL106" i="42" s="1"/>
  <c r="AM106" i="42" s="1"/>
  <c r="AB92" i="42"/>
  <c r="AK92" i="42" s="1"/>
  <c r="AL92" i="42" s="1"/>
  <c r="AM92" i="42" s="1"/>
  <c r="AB97" i="42"/>
  <c r="AK97" i="42" s="1"/>
  <c r="AL97" i="42" s="1"/>
  <c r="AM97" i="42" s="1"/>
  <c r="AB108" i="42"/>
  <c r="AK108" i="42" s="1"/>
  <c r="AL108" i="42" s="1"/>
  <c r="AM108" i="42" s="1"/>
  <c r="AB93" i="42"/>
  <c r="AC93" i="42" s="1"/>
  <c r="AD93" i="42" s="1"/>
  <c r="AB86" i="42"/>
  <c r="AK86" i="42" s="1"/>
  <c r="AB95" i="42"/>
  <c r="AK95" i="42" s="1"/>
  <c r="AL95" i="42" s="1"/>
  <c r="AM95" i="42" s="1"/>
  <c r="AB112" i="42"/>
  <c r="AK112" i="42" s="1"/>
  <c r="AL112" i="42" s="1"/>
  <c r="AM112" i="42" s="1"/>
  <c r="AB85" i="42"/>
  <c r="AK85" i="42" s="1"/>
  <c r="AB89" i="42"/>
  <c r="AK89" i="42" s="1"/>
  <c r="AB101" i="42"/>
  <c r="AK101" i="42" s="1"/>
  <c r="AB87" i="42"/>
  <c r="AK87" i="42" s="1"/>
  <c r="AB91" i="42"/>
  <c r="AC91" i="42" s="1"/>
  <c r="AD91" i="42" s="1"/>
  <c r="AB109" i="42"/>
  <c r="AK109" i="42" s="1"/>
  <c r="AB111" i="42"/>
  <c r="AK111" i="42" s="1"/>
  <c r="AB103" i="42"/>
  <c r="AC103" i="42" s="1"/>
  <c r="AD103" i="42" s="1"/>
  <c r="AB84" i="42"/>
  <c r="AK84" i="42" s="1"/>
  <c r="AB100" i="42"/>
  <c r="AC100" i="42" s="1"/>
  <c r="AD100" i="42" s="1"/>
  <c r="AB104" i="42"/>
  <c r="AK104" i="42" s="1"/>
  <c r="AB105" i="42"/>
  <c r="AC105" i="42" s="1"/>
  <c r="AD105" i="42" s="1"/>
  <c r="AB110" i="42"/>
  <c r="AC110" i="42" s="1"/>
  <c r="AD110" i="42" s="1"/>
  <c r="AB99" i="42"/>
  <c r="AK99" i="42" s="1"/>
  <c r="AB102" i="42"/>
  <c r="AK102" i="42" s="1"/>
  <c r="AB88" i="42"/>
  <c r="AC88" i="42" s="1"/>
  <c r="AB94" i="42"/>
  <c r="AK94" i="42" s="1"/>
  <c r="AB96" i="42"/>
  <c r="AK96" i="42" s="1"/>
  <c r="AB107" i="42"/>
  <c r="AK107" i="42" s="1"/>
  <c r="AB113" i="42"/>
  <c r="AK113" i="42" s="1"/>
  <c r="AI129" i="42"/>
  <c r="AE23" i="42"/>
  <c r="X23" i="42"/>
  <c r="V23" i="42"/>
  <c r="S23" i="42"/>
  <c r="Q23" i="42"/>
  <c r="O23" i="42"/>
  <c r="K23" i="42"/>
  <c r="G23" i="42"/>
  <c r="AE22" i="42"/>
  <c r="X22" i="42"/>
  <c r="V22" i="42"/>
  <c r="S22" i="42"/>
  <c r="Q22" i="42"/>
  <c r="O22" i="42"/>
  <c r="K22" i="42"/>
  <c r="G22" i="42"/>
  <c r="AE17" i="42"/>
  <c r="X17" i="42"/>
  <c r="V17" i="42"/>
  <c r="S17" i="42"/>
  <c r="Q17" i="42"/>
  <c r="O17" i="42"/>
  <c r="K17" i="42"/>
  <c r="G17" i="42"/>
  <c r="AE16" i="42"/>
  <c r="X16" i="42"/>
  <c r="V16" i="42"/>
  <c r="S16" i="42"/>
  <c r="Q16" i="42"/>
  <c r="O16" i="42"/>
  <c r="K16" i="42"/>
  <c r="G16" i="42"/>
  <c r="AL72" i="42" l="1"/>
  <c r="AM72" i="42" s="1"/>
  <c r="AL73" i="42"/>
  <c r="AM73" i="42" s="1"/>
  <c r="AK116" i="42"/>
  <c r="AC35" i="42"/>
  <c r="AD35" i="42" s="1"/>
  <c r="AC34" i="42"/>
  <c r="AD34" i="42" s="1"/>
  <c r="AC121" i="42"/>
  <c r="AD121" i="42" s="1"/>
  <c r="AC122" i="42"/>
  <c r="AD122" i="42" s="1"/>
  <c r="AL35" i="42"/>
  <c r="AM35" i="42" s="1"/>
  <c r="AL34" i="42"/>
  <c r="AM34" i="42" s="1"/>
  <c r="AC92" i="42"/>
  <c r="AD92" i="42" s="1"/>
  <c r="AK118" i="42"/>
  <c r="S5" i="44"/>
  <c r="T5" i="44" s="1"/>
  <c r="Z5" i="44"/>
  <c r="AA5" i="44" s="1"/>
  <c r="S6" i="44"/>
  <c r="T6" i="44" s="1"/>
  <c r="R9" i="44"/>
  <c r="R8" i="44"/>
  <c r="S4" i="44"/>
  <c r="S7" i="44"/>
  <c r="T7" i="44" s="1"/>
  <c r="AC108" i="42"/>
  <c r="AD108" i="42" s="1"/>
  <c r="AK120" i="42"/>
  <c r="AC123" i="42"/>
  <c r="AD123" i="42" s="1"/>
  <c r="AC119" i="42"/>
  <c r="AD119" i="42" s="1"/>
  <c r="AC115" i="42"/>
  <c r="AD115" i="42" s="1"/>
  <c r="AK125" i="42"/>
  <c r="AL125" i="42" s="1"/>
  <c r="AM125" i="42" s="1"/>
  <c r="AN125" i="42" s="1"/>
  <c r="AC117" i="42"/>
  <c r="AD117" i="42" s="1"/>
  <c r="AD120" i="42"/>
  <c r="AK110" i="42"/>
  <c r="AL110" i="42" s="1"/>
  <c r="AM110" i="42" s="1"/>
  <c r="AK93" i="42"/>
  <c r="AL93" i="42" s="1"/>
  <c r="AM93" i="42" s="1"/>
  <c r="AN93" i="42" s="1"/>
  <c r="AK91" i="42"/>
  <c r="AL91" i="42" s="1"/>
  <c r="AM91" i="42" s="1"/>
  <c r="AN91" i="42" s="1"/>
  <c r="AD124" i="42"/>
  <c r="AK124" i="42"/>
  <c r="AL124" i="42" s="1"/>
  <c r="AM124" i="42" s="1"/>
  <c r="AC97" i="42"/>
  <c r="AD97" i="42" s="1"/>
  <c r="AL123" i="42"/>
  <c r="AM123" i="42" s="1"/>
  <c r="AN123" i="42" s="1"/>
  <c r="AL120" i="42"/>
  <c r="AM120" i="42" s="1"/>
  <c r="AL121" i="42"/>
  <c r="AM121" i="42" s="1"/>
  <c r="AL119" i="42"/>
  <c r="AM119" i="42" s="1"/>
  <c r="AL118" i="42"/>
  <c r="AM118" i="42" s="1"/>
  <c r="AL116" i="42"/>
  <c r="AM116" i="42"/>
  <c r="AN117" i="42" s="1"/>
  <c r="AL114" i="42"/>
  <c r="AM114" i="42" s="1"/>
  <c r="AL115" i="42"/>
  <c r="AM115" i="42" s="1"/>
  <c r="AK100" i="42"/>
  <c r="AL100" i="42" s="1"/>
  <c r="AM100" i="42" s="1"/>
  <c r="AC90" i="42"/>
  <c r="AD90" i="42" s="1"/>
  <c r="AC95" i="42"/>
  <c r="AD95" i="42" s="1"/>
  <c r="AC98" i="42"/>
  <c r="AD98" i="42" s="1"/>
  <c r="AC111" i="42"/>
  <c r="AD111" i="42" s="1"/>
  <c r="AC102" i="42"/>
  <c r="AD102" i="42" s="1"/>
  <c r="AC106" i="42"/>
  <c r="AD106" i="42" s="1"/>
  <c r="AC109" i="42"/>
  <c r="AD109" i="42" s="1"/>
  <c r="AC99" i="42"/>
  <c r="AD99" i="42" s="1"/>
  <c r="AC86" i="42"/>
  <c r="AD86" i="42" s="1"/>
  <c r="AK105" i="42"/>
  <c r="AL105" i="42" s="1"/>
  <c r="AM105" i="42" s="1"/>
  <c r="AC87" i="42"/>
  <c r="AD87" i="42" s="1"/>
  <c r="AC107" i="42"/>
  <c r="AD107" i="42" s="1"/>
  <c r="AC112" i="42"/>
  <c r="AD112" i="42" s="1"/>
  <c r="AC113" i="42"/>
  <c r="AD113" i="42" s="1"/>
  <c r="AC85" i="42"/>
  <c r="AD85" i="42" s="1"/>
  <c r="AK88" i="42"/>
  <c r="AL88" i="42" s="1"/>
  <c r="AM88" i="42" s="1"/>
  <c r="AC96" i="42"/>
  <c r="AD96" i="42" s="1"/>
  <c r="AC84" i="42"/>
  <c r="AD84" i="42" s="1"/>
  <c r="AC94" i="42"/>
  <c r="AD94" i="42" s="1"/>
  <c r="AC89" i="42"/>
  <c r="AD89" i="42" s="1"/>
  <c r="AK103" i="42"/>
  <c r="AL103" i="42" s="1"/>
  <c r="AM103" i="42" s="1"/>
  <c r="AD88" i="42"/>
  <c r="AC101" i="42"/>
  <c r="AD101" i="42" s="1"/>
  <c r="AC104" i="42"/>
  <c r="AD104" i="42" s="1"/>
  <c r="AL113" i="42"/>
  <c r="AM113" i="42" s="1"/>
  <c r="AN113" i="42" s="1"/>
  <c r="AL111" i="42"/>
  <c r="AM111" i="42" s="1"/>
  <c r="AL109" i="42"/>
  <c r="AM109" i="42" s="1"/>
  <c r="AN109" i="42" s="1"/>
  <c r="AL107" i="42"/>
  <c r="AM107" i="42" s="1"/>
  <c r="AN107" i="42" s="1"/>
  <c r="AL104" i="42"/>
  <c r="AM104" i="42" s="1"/>
  <c r="AL102" i="42"/>
  <c r="AM102" i="42" s="1"/>
  <c r="AL101" i="42"/>
  <c r="AM101" i="42" s="1"/>
  <c r="AL99" i="42"/>
  <c r="AM99" i="42" s="1"/>
  <c r="AN99" i="42" s="1"/>
  <c r="AL96" i="42"/>
  <c r="AM96" i="42" s="1"/>
  <c r="AN97" i="42" s="1"/>
  <c r="AL94" i="42"/>
  <c r="AM94" i="42" s="1"/>
  <c r="AN95" i="42" s="1"/>
  <c r="AL89" i="42"/>
  <c r="AM89" i="42" s="1"/>
  <c r="AL86" i="42"/>
  <c r="AM86" i="42" s="1"/>
  <c r="AL87" i="42"/>
  <c r="AM87" i="42" s="1"/>
  <c r="AL85" i="42"/>
  <c r="AM85" i="42" s="1"/>
  <c r="AL84" i="42"/>
  <c r="AM84" i="42" s="1"/>
  <c r="AB17" i="42"/>
  <c r="AK17" i="42" s="1"/>
  <c r="AL17" i="42" s="1"/>
  <c r="AM17" i="42" s="1"/>
  <c r="AB22" i="42"/>
  <c r="AK22" i="42" s="1"/>
  <c r="AB23" i="42"/>
  <c r="AK23" i="42" s="1"/>
  <c r="AB16" i="42"/>
  <c r="AK16" i="42" s="1"/>
  <c r="AN73" i="42" l="1"/>
  <c r="AN35" i="42"/>
  <c r="S9" i="44"/>
  <c r="S8" i="44"/>
  <c r="Z7" i="44"/>
  <c r="AA7" i="44" s="1"/>
  <c r="Z6" i="44"/>
  <c r="AA6" i="44" s="1"/>
  <c r="Y9" i="44"/>
  <c r="Y8" i="44"/>
  <c r="Z4" i="44"/>
  <c r="AA4" i="44" s="1"/>
  <c r="AB5" i="44" s="1"/>
  <c r="T4" i="44"/>
  <c r="AN121" i="42"/>
  <c r="AN119" i="42"/>
  <c r="AN115" i="42"/>
  <c r="AN103" i="42"/>
  <c r="AN111" i="42"/>
  <c r="AN105" i="42"/>
  <c r="AN101" i="42"/>
  <c r="AN89" i="42"/>
  <c r="AN87" i="42"/>
  <c r="AN85" i="42"/>
  <c r="AC17" i="42"/>
  <c r="AD17" i="42" s="1"/>
  <c r="AC16" i="42"/>
  <c r="AD16" i="42" s="1"/>
  <c r="AC23" i="42"/>
  <c r="AD23" i="42" s="1"/>
  <c r="AC22" i="42"/>
  <c r="AD22" i="42" s="1"/>
  <c r="AL22" i="42"/>
  <c r="AM22" i="42" s="1"/>
  <c r="AL23" i="42"/>
  <c r="AM23" i="42" s="1"/>
  <c r="AL16" i="42"/>
  <c r="AM16" i="42" s="1"/>
  <c r="AN17" i="42" s="1"/>
  <c r="AB7" i="44" l="1"/>
  <c r="T9" i="44"/>
  <c r="T8" i="44"/>
  <c r="AA9" i="44"/>
  <c r="AA8" i="44"/>
  <c r="Z9" i="44"/>
  <c r="Z8" i="44"/>
  <c r="AN23" i="42"/>
  <c r="AE83" i="42"/>
  <c r="X83" i="42"/>
  <c r="V83" i="42"/>
  <c r="S83" i="42"/>
  <c r="Q83" i="42"/>
  <c r="O83" i="42"/>
  <c r="K83" i="42"/>
  <c r="G83" i="42"/>
  <c r="AE82" i="42"/>
  <c r="X82" i="42"/>
  <c r="V82" i="42"/>
  <c r="S82" i="42"/>
  <c r="Q82" i="42"/>
  <c r="O82" i="42"/>
  <c r="K82" i="42"/>
  <c r="G82" i="42"/>
  <c r="AB9" i="44" l="1"/>
  <c r="AB83" i="42"/>
  <c r="AK83" i="42" s="1"/>
  <c r="AB82" i="42"/>
  <c r="AK82" i="42" s="1"/>
  <c r="AE81" i="42"/>
  <c r="X81" i="42"/>
  <c r="V81" i="42"/>
  <c r="S81" i="42"/>
  <c r="Q81" i="42"/>
  <c r="O81" i="42"/>
  <c r="K81" i="42"/>
  <c r="G81" i="42"/>
  <c r="AE80" i="42"/>
  <c r="X80" i="42"/>
  <c r="V80" i="42"/>
  <c r="S80" i="42"/>
  <c r="Q80" i="42"/>
  <c r="O80" i="42"/>
  <c r="K80" i="42"/>
  <c r="G80" i="42"/>
  <c r="AC82" i="42" l="1"/>
  <c r="AD82" i="42" s="1"/>
  <c r="AB81" i="42"/>
  <c r="AK81" i="42" s="1"/>
  <c r="AC83" i="42"/>
  <c r="AD83" i="42" s="1"/>
  <c r="AB80" i="42"/>
  <c r="AK80" i="42" s="1"/>
  <c r="AE79" i="42"/>
  <c r="X79" i="42"/>
  <c r="V79" i="42"/>
  <c r="S79" i="42"/>
  <c r="Q79" i="42"/>
  <c r="O79" i="42"/>
  <c r="K79" i="42"/>
  <c r="G79" i="42"/>
  <c r="AE78" i="42"/>
  <c r="X78" i="42"/>
  <c r="V78" i="42"/>
  <c r="S78" i="42"/>
  <c r="Q78" i="42"/>
  <c r="O78" i="42"/>
  <c r="K78" i="42"/>
  <c r="G78" i="42"/>
  <c r="AE77" i="42"/>
  <c r="X77" i="42"/>
  <c r="V77" i="42"/>
  <c r="S77" i="42"/>
  <c r="Q77" i="42"/>
  <c r="O77" i="42"/>
  <c r="K77" i="42"/>
  <c r="G77" i="42"/>
  <c r="AE76" i="42"/>
  <c r="X76" i="42"/>
  <c r="V76" i="42"/>
  <c r="S76" i="42"/>
  <c r="Q76" i="42"/>
  <c r="O76" i="42"/>
  <c r="K76" i="42"/>
  <c r="G76" i="42"/>
  <c r="AE71" i="42"/>
  <c r="X71" i="42"/>
  <c r="V71" i="42"/>
  <c r="S71" i="42"/>
  <c r="Q71" i="42"/>
  <c r="O71" i="42"/>
  <c r="K71" i="42"/>
  <c r="G71" i="42"/>
  <c r="AE70" i="42"/>
  <c r="X70" i="42"/>
  <c r="V70" i="42"/>
  <c r="S70" i="42"/>
  <c r="Q70" i="42"/>
  <c r="O70" i="42"/>
  <c r="K70" i="42"/>
  <c r="G70" i="42"/>
  <c r="AE69" i="42"/>
  <c r="X69" i="42"/>
  <c r="V69" i="42"/>
  <c r="S69" i="42"/>
  <c r="Q69" i="42"/>
  <c r="O69" i="42"/>
  <c r="K69" i="42"/>
  <c r="G69" i="42"/>
  <c r="AE68" i="42"/>
  <c r="X68" i="42"/>
  <c r="V68" i="42"/>
  <c r="S68" i="42"/>
  <c r="Q68" i="42"/>
  <c r="O68" i="42"/>
  <c r="K68" i="42"/>
  <c r="G68" i="42"/>
  <c r="AE67" i="42"/>
  <c r="X67" i="42"/>
  <c r="V67" i="42"/>
  <c r="S67" i="42"/>
  <c r="Q67" i="42"/>
  <c r="O67" i="42"/>
  <c r="K67" i="42"/>
  <c r="G67" i="42"/>
  <c r="AE66" i="42"/>
  <c r="X66" i="42"/>
  <c r="V66" i="42"/>
  <c r="S66" i="42"/>
  <c r="Q66" i="42"/>
  <c r="O66" i="42"/>
  <c r="K66" i="42"/>
  <c r="G66" i="42"/>
  <c r="AE9" i="42"/>
  <c r="X9" i="42"/>
  <c r="V9" i="42"/>
  <c r="S9" i="42"/>
  <c r="Q9" i="42"/>
  <c r="O9" i="42"/>
  <c r="K9" i="42"/>
  <c r="G9" i="42"/>
  <c r="AE8" i="42"/>
  <c r="X8" i="42"/>
  <c r="V8" i="42"/>
  <c r="S8" i="42"/>
  <c r="Q8" i="42"/>
  <c r="O8" i="42"/>
  <c r="K8" i="42"/>
  <c r="G8" i="42"/>
  <c r="AE7" i="42"/>
  <c r="X7" i="42"/>
  <c r="V7" i="42"/>
  <c r="S7" i="42"/>
  <c r="Q7" i="42"/>
  <c r="O7" i="42"/>
  <c r="K7" i="42"/>
  <c r="G7" i="42"/>
  <c r="AE6" i="42"/>
  <c r="X6" i="42"/>
  <c r="V6" i="42"/>
  <c r="S6" i="42"/>
  <c r="Q6" i="42"/>
  <c r="O6" i="42"/>
  <c r="K6" i="42"/>
  <c r="G6" i="42"/>
  <c r="AE27" i="42"/>
  <c r="X27" i="42"/>
  <c r="V27" i="42"/>
  <c r="S27" i="42"/>
  <c r="Q27" i="42"/>
  <c r="O27" i="42"/>
  <c r="K27" i="42"/>
  <c r="G27" i="42"/>
  <c r="AE26" i="42"/>
  <c r="X26" i="42"/>
  <c r="V26" i="42"/>
  <c r="S26" i="42"/>
  <c r="Q26" i="42"/>
  <c r="O26" i="42"/>
  <c r="K26" i="42"/>
  <c r="G26" i="42"/>
  <c r="AE25" i="42"/>
  <c r="X25" i="42"/>
  <c r="V25" i="42"/>
  <c r="S25" i="42"/>
  <c r="Q25" i="42"/>
  <c r="O25" i="42"/>
  <c r="K25" i="42"/>
  <c r="G25" i="42"/>
  <c r="AE24" i="42"/>
  <c r="X24" i="42"/>
  <c r="V24" i="42"/>
  <c r="S24" i="42"/>
  <c r="Q24" i="42"/>
  <c r="O24" i="42"/>
  <c r="K24" i="42"/>
  <c r="G24" i="42"/>
  <c r="AE13" i="42"/>
  <c r="X13" i="42"/>
  <c r="V13" i="42"/>
  <c r="S13" i="42"/>
  <c r="Q13" i="42"/>
  <c r="O13" i="42"/>
  <c r="K13" i="42"/>
  <c r="G13" i="42"/>
  <c r="AE12" i="42"/>
  <c r="X12" i="42"/>
  <c r="V12" i="42"/>
  <c r="S12" i="42"/>
  <c r="Q12" i="42"/>
  <c r="O12" i="42"/>
  <c r="K12" i="42"/>
  <c r="G12" i="42"/>
  <c r="AC81" i="42" l="1"/>
  <c r="AD81" i="42" s="1"/>
  <c r="AC80" i="42"/>
  <c r="AD80" i="42" s="1"/>
  <c r="AB70" i="42"/>
  <c r="AK70" i="42" s="1"/>
  <c r="AB13" i="42"/>
  <c r="AK13" i="42" s="1"/>
  <c r="AL13" i="42" s="1"/>
  <c r="AM13" i="42" s="1"/>
  <c r="AB24" i="42"/>
  <c r="AK24" i="42" s="1"/>
  <c r="AB27" i="42"/>
  <c r="AK27" i="42" s="1"/>
  <c r="AB12" i="42"/>
  <c r="AB66" i="42"/>
  <c r="AK66" i="42" s="1"/>
  <c r="AB68" i="42"/>
  <c r="AK68" i="42" s="1"/>
  <c r="AB79" i="42"/>
  <c r="AB69" i="42"/>
  <c r="AK69" i="42" s="1"/>
  <c r="AB76" i="42"/>
  <c r="AK76" i="42" s="1"/>
  <c r="AB67" i="42"/>
  <c r="AK67" i="42" s="1"/>
  <c r="AB71" i="42"/>
  <c r="AB77" i="42"/>
  <c r="AK77" i="42" s="1"/>
  <c r="AB78" i="42"/>
  <c r="AC68" i="42"/>
  <c r="AD68" i="42" s="1"/>
  <c r="AB8" i="42"/>
  <c r="AB26" i="42"/>
  <c r="AB9" i="42"/>
  <c r="AB7" i="42"/>
  <c r="AB6" i="42"/>
  <c r="AB25" i="42"/>
  <c r="V127" i="42"/>
  <c r="V126" i="42"/>
  <c r="V75" i="42"/>
  <c r="V74" i="42"/>
  <c r="V65" i="42"/>
  <c r="V64" i="42"/>
  <c r="V63" i="42"/>
  <c r="V62" i="42"/>
  <c r="V61" i="42"/>
  <c r="V60" i="42"/>
  <c r="V59" i="42"/>
  <c r="V58" i="42"/>
  <c r="V57" i="42"/>
  <c r="V56" i="42"/>
  <c r="V55" i="42"/>
  <c r="V54" i="42"/>
  <c r="V53" i="42"/>
  <c r="V52" i="42"/>
  <c r="V51" i="42"/>
  <c r="V50" i="42"/>
  <c r="V49" i="42"/>
  <c r="V48" i="42"/>
  <c r="V47" i="42"/>
  <c r="V46" i="42"/>
  <c r="V45" i="42"/>
  <c r="V44" i="42"/>
  <c r="V43" i="42"/>
  <c r="V42" i="42"/>
  <c r="V41" i="42"/>
  <c r="V40" i="42"/>
  <c r="V39" i="42"/>
  <c r="V38" i="42"/>
  <c r="V37" i="42"/>
  <c r="V36" i="42"/>
  <c r="V33" i="42"/>
  <c r="V32" i="42"/>
  <c r="V31" i="42"/>
  <c r="V30" i="42"/>
  <c r="V29" i="42"/>
  <c r="V28" i="42"/>
  <c r="V21" i="42"/>
  <c r="V20" i="42"/>
  <c r="V19" i="42"/>
  <c r="V18" i="42"/>
  <c r="V15" i="42"/>
  <c r="V14" i="42"/>
  <c r="V11" i="42"/>
  <c r="V10" i="42"/>
  <c r="V5" i="42"/>
  <c r="V4" i="42"/>
  <c r="AE127" i="42"/>
  <c r="AE126" i="42"/>
  <c r="AE75" i="42"/>
  <c r="AE74" i="42"/>
  <c r="AE65" i="42"/>
  <c r="AE64" i="42"/>
  <c r="AE63" i="42"/>
  <c r="AE62" i="42"/>
  <c r="AE61" i="42"/>
  <c r="AE60" i="42"/>
  <c r="AE59" i="42"/>
  <c r="AE58" i="42"/>
  <c r="AE57" i="42"/>
  <c r="AE56" i="42"/>
  <c r="AE55" i="42"/>
  <c r="AE54" i="42"/>
  <c r="AE53" i="42"/>
  <c r="AE52" i="42"/>
  <c r="AE51" i="42"/>
  <c r="AE50" i="42"/>
  <c r="AE49" i="42"/>
  <c r="AE48" i="42"/>
  <c r="AE47" i="42"/>
  <c r="AE46" i="42"/>
  <c r="AE45" i="42"/>
  <c r="AE44" i="42"/>
  <c r="AE43" i="42"/>
  <c r="AE42" i="42"/>
  <c r="AE41" i="42"/>
  <c r="AE40" i="42"/>
  <c r="AE39" i="42"/>
  <c r="AE38" i="42"/>
  <c r="AE37" i="42"/>
  <c r="AE36" i="42"/>
  <c r="AE33" i="42"/>
  <c r="AE32" i="42"/>
  <c r="AE31" i="42"/>
  <c r="AE30" i="42"/>
  <c r="AE29" i="42"/>
  <c r="AE28" i="42"/>
  <c r="AE21" i="42"/>
  <c r="AE20" i="42"/>
  <c r="AE19" i="42"/>
  <c r="AE18" i="42"/>
  <c r="AE15" i="42"/>
  <c r="AE14" i="42"/>
  <c r="AE11" i="42"/>
  <c r="AE10" i="42"/>
  <c r="AE5" i="42"/>
  <c r="AE4" i="42"/>
  <c r="X127" i="42"/>
  <c r="X126" i="42"/>
  <c r="X75" i="42"/>
  <c r="X74" i="42"/>
  <c r="X65" i="42"/>
  <c r="X64" i="42"/>
  <c r="X63" i="42"/>
  <c r="X62" i="42"/>
  <c r="X61" i="42"/>
  <c r="X60" i="42"/>
  <c r="X59" i="42"/>
  <c r="X58" i="42"/>
  <c r="X57" i="42"/>
  <c r="X56" i="42"/>
  <c r="X55" i="42"/>
  <c r="X54" i="42"/>
  <c r="X53" i="42"/>
  <c r="X52" i="42"/>
  <c r="X51" i="42"/>
  <c r="X50" i="42"/>
  <c r="X49" i="42"/>
  <c r="X48" i="42"/>
  <c r="X47" i="42"/>
  <c r="X46" i="42"/>
  <c r="X45" i="42"/>
  <c r="X44" i="42"/>
  <c r="X43" i="42"/>
  <c r="X42" i="42"/>
  <c r="X41" i="42"/>
  <c r="X40" i="42"/>
  <c r="X39" i="42"/>
  <c r="X38" i="42"/>
  <c r="X37" i="42"/>
  <c r="X36" i="42"/>
  <c r="X33" i="42"/>
  <c r="X32" i="42"/>
  <c r="X31" i="42"/>
  <c r="X30" i="42"/>
  <c r="X29" i="42"/>
  <c r="X28" i="42"/>
  <c r="X21" i="42"/>
  <c r="X20" i="42"/>
  <c r="X19" i="42"/>
  <c r="X18" i="42"/>
  <c r="X15" i="42"/>
  <c r="X14" i="42"/>
  <c r="X11" i="42"/>
  <c r="X10" i="42"/>
  <c r="X5" i="42"/>
  <c r="X4" i="42"/>
  <c r="S127" i="42"/>
  <c r="S126" i="42"/>
  <c r="S75" i="42"/>
  <c r="S74" i="42"/>
  <c r="S65" i="42"/>
  <c r="S64" i="42"/>
  <c r="S63" i="42"/>
  <c r="S62" i="42"/>
  <c r="S61" i="42"/>
  <c r="S60" i="42"/>
  <c r="S59" i="42"/>
  <c r="S58" i="42"/>
  <c r="S57" i="42"/>
  <c r="S56" i="42"/>
  <c r="S55" i="42"/>
  <c r="S54" i="42"/>
  <c r="S53" i="42"/>
  <c r="S52" i="42"/>
  <c r="S51" i="42"/>
  <c r="S50" i="42"/>
  <c r="S49" i="42"/>
  <c r="S48" i="42"/>
  <c r="S47" i="42"/>
  <c r="S46" i="42"/>
  <c r="S45" i="42"/>
  <c r="S44" i="42"/>
  <c r="S43" i="42"/>
  <c r="S42" i="42"/>
  <c r="S41" i="42"/>
  <c r="S40" i="42"/>
  <c r="S39" i="42"/>
  <c r="S38" i="42"/>
  <c r="S37" i="42"/>
  <c r="S36" i="42"/>
  <c r="S33" i="42"/>
  <c r="S32" i="42"/>
  <c r="S31" i="42"/>
  <c r="S30" i="42"/>
  <c r="S29" i="42"/>
  <c r="S28" i="42"/>
  <c r="S21" i="42"/>
  <c r="S20" i="42"/>
  <c r="S19" i="42"/>
  <c r="S18" i="42"/>
  <c r="S15" i="42"/>
  <c r="S14" i="42"/>
  <c r="S11" i="42"/>
  <c r="S10" i="42"/>
  <c r="S5" i="42"/>
  <c r="S4" i="42"/>
  <c r="Q127" i="42"/>
  <c r="Q126" i="42"/>
  <c r="Q75" i="42"/>
  <c r="Q74" i="42"/>
  <c r="Q65" i="42"/>
  <c r="Q64" i="42"/>
  <c r="Q63" i="42"/>
  <c r="Q62" i="42"/>
  <c r="Q61" i="42"/>
  <c r="Q60" i="42"/>
  <c r="Q59" i="42"/>
  <c r="Q58" i="42"/>
  <c r="Q57" i="42"/>
  <c r="Q56" i="42"/>
  <c r="Q55" i="42"/>
  <c r="Q54" i="42"/>
  <c r="Q53" i="42"/>
  <c r="Q52" i="42"/>
  <c r="Q51" i="42"/>
  <c r="Q50" i="42"/>
  <c r="Q49" i="42"/>
  <c r="Q48" i="42"/>
  <c r="Q47" i="42"/>
  <c r="Q46" i="42"/>
  <c r="Q45" i="42"/>
  <c r="Q44" i="42"/>
  <c r="Q43" i="42"/>
  <c r="Q42" i="42"/>
  <c r="Q41" i="42"/>
  <c r="Q40" i="42"/>
  <c r="Q39" i="42"/>
  <c r="Q38" i="42"/>
  <c r="Q37" i="42"/>
  <c r="Q36" i="42"/>
  <c r="Q33" i="42"/>
  <c r="Q32" i="42"/>
  <c r="Q31" i="42"/>
  <c r="Q30" i="42"/>
  <c r="Q29" i="42"/>
  <c r="Q28" i="42"/>
  <c r="Q21" i="42"/>
  <c r="Q20" i="42"/>
  <c r="Q19" i="42"/>
  <c r="Q18" i="42"/>
  <c r="Q15" i="42"/>
  <c r="Q14" i="42"/>
  <c r="Q11" i="42"/>
  <c r="Q10" i="42"/>
  <c r="Q5" i="42"/>
  <c r="Q4" i="42"/>
  <c r="O127" i="42"/>
  <c r="O126" i="42"/>
  <c r="O75" i="42"/>
  <c r="O74" i="42"/>
  <c r="O65" i="42"/>
  <c r="O64" i="42"/>
  <c r="O63" i="42"/>
  <c r="O62" i="42"/>
  <c r="O61" i="42"/>
  <c r="O60" i="42"/>
  <c r="O59" i="42"/>
  <c r="O58" i="42"/>
  <c r="O57" i="42"/>
  <c r="O56" i="42"/>
  <c r="O55" i="42"/>
  <c r="O54" i="42"/>
  <c r="O53" i="42"/>
  <c r="O52" i="42"/>
  <c r="O51" i="42"/>
  <c r="O50" i="42"/>
  <c r="O49" i="42"/>
  <c r="O48" i="42"/>
  <c r="O47" i="42"/>
  <c r="O46" i="42"/>
  <c r="O45" i="42"/>
  <c r="O44" i="42"/>
  <c r="O43" i="42"/>
  <c r="O42" i="42"/>
  <c r="O41" i="42"/>
  <c r="O40" i="42"/>
  <c r="O39" i="42"/>
  <c r="O38" i="42"/>
  <c r="O37" i="42"/>
  <c r="O36" i="42"/>
  <c r="O33" i="42"/>
  <c r="O32" i="42"/>
  <c r="O31" i="42"/>
  <c r="O30" i="42"/>
  <c r="O29" i="42"/>
  <c r="O28" i="42"/>
  <c r="O21" i="42"/>
  <c r="O20" i="42"/>
  <c r="O19" i="42"/>
  <c r="O18" i="42"/>
  <c r="O15" i="42"/>
  <c r="O14" i="42"/>
  <c r="O11" i="42"/>
  <c r="O10" i="42"/>
  <c r="O5" i="42"/>
  <c r="O4" i="42"/>
  <c r="K127" i="42"/>
  <c r="K126" i="42"/>
  <c r="K75" i="42"/>
  <c r="K74" i="42"/>
  <c r="K65" i="42"/>
  <c r="K64" i="42"/>
  <c r="K63" i="42"/>
  <c r="K62" i="42"/>
  <c r="K61" i="42"/>
  <c r="K60" i="42"/>
  <c r="K59" i="42"/>
  <c r="K58" i="42"/>
  <c r="K57" i="42"/>
  <c r="K56" i="42"/>
  <c r="K55" i="42"/>
  <c r="K54" i="42"/>
  <c r="K53" i="42"/>
  <c r="K52" i="42"/>
  <c r="K51" i="42"/>
  <c r="K50" i="42"/>
  <c r="K49" i="42"/>
  <c r="K48" i="42"/>
  <c r="K47" i="42"/>
  <c r="K46" i="42"/>
  <c r="K45" i="42"/>
  <c r="K44" i="42"/>
  <c r="K43" i="42"/>
  <c r="K42" i="42"/>
  <c r="K41" i="42"/>
  <c r="K40" i="42"/>
  <c r="K39" i="42"/>
  <c r="K38" i="42"/>
  <c r="K37" i="42"/>
  <c r="K36" i="42"/>
  <c r="K33" i="42"/>
  <c r="K32" i="42"/>
  <c r="K31" i="42"/>
  <c r="K30" i="42"/>
  <c r="K29" i="42"/>
  <c r="K28" i="42"/>
  <c r="K21" i="42"/>
  <c r="K20" i="42"/>
  <c r="K19" i="42"/>
  <c r="K18" i="42"/>
  <c r="K15" i="42"/>
  <c r="K14" i="42"/>
  <c r="K11" i="42"/>
  <c r="K10" i="42"/>
  <c r="K5" i="42"/>
  <c r="K4" i="42"/>
  <c r="G127" i="42"/>
  <c r="G126" i="42"/>
  <c r="G75" i="42"/>
  <c r="G74" i="42"/>
  <c r="G65" i="42"/>
  <c r="G64" i="42"/>
  <c r="G63" i="42"/>
  <c r="G62" i="42"/>
  <c r="G61" i="42"/>
  <c r="G60" i="42"/>
  <c r="G59" i="42"/>
  <c r="G58" i="42"/>
  <c r="G57" i="42"/>
  <c r="G56" i="42"/>
  <c r="G55" i="42"/>
  <c r="G54" i="42"/>
  <c r="G53" i="42"/>
  <c r="G52" i="42"/>
  <c r="G51" i="42"/>
  <c r="G50" i="42"/>
  <c r="G49" i="42"/>
  <c r="G48" i="42"/>
  <c r="G47" i="42"/>
  <c r="G46" i="42"/>
  <c r="G45" i="42"/>
  <c r="G44" i="42"/>
  <c r="G43" i="42"/>
  <c r="G42" i="42"/>
  <c r="G41" i="42"/>
  <c r="G40" i="42"/>
  <c r="G39" i="42"/>
  <c r="G38" i="42"/>
  <c r="G37" i="42"/>
  <c r="G36" i="42"/>
  <c r="G33" i="42"/>
  <c r="G32" i="42"/>
  <c r="G31" i="42"/>
  <c r="G30" i="42"/>
  <c r="G29" i="42"/>
  <c r="G28" i="42"/>
  <c r="G21" i="42"/>
  <c r="G20" i="42"/>
  <c r="G19" i="42"/>
  <c r="G18" i="42"/>
  <c r="G15" i="42"/>
  <c r="G14" i="42"/>
  <c r="G11" i="42"/>
  <c r="G10" i="42"/>
  <c r="G5" i="42"/>
  <c r="G4" i="42"/>
  <c r="AH129" i="42"/>
  <c r="G54" i="24" s="1"/>
  <c r="AG129" i="42"/>
  <c r="G53" i="24" s="1"/>
  <c r="AF129" i="42"/>
  <c r="G52" i="24" s="1"/>
  <c r="AA129" i="42"/>
  <c r="Z129" i="42"/>
  <c r="Y129" i="42"/>
  <c r="W129" i="42"/>
  <c r="U129" i="42"/>
  <c r="T129" i="42"/>
  <c r="R129" i="42"/>
  <c r="P129" i="42"/>
  <c r="G26" i="24" s="1"/>
  <c r="N129" i="42"/>
  <c r="M129" i="42"/>
  <c r="L129" i="42"/>
  <c r="J129" i="42"/>
  <c r="I129" i="42"/>
  <c r="H129" i="42"/>
  <c r="AH128" i="42"/>
  <c r="F54" i="24" s="1"/>
  <c r="AG128" i="42"/>
  <c r="F53" i="24" s="1"/>
  <c r="AF128" i="42"/>
  <c r="F52" i="24" s="1"/>
  <c r="AA128" i="42"/>
  <c r="Z128" i="42"/>
  <c r="Y128" i="42"/>
  <c r="W128" i="42"/>
  <c r="U128" i="42"/>
  <c r="T128" i="42"/>
  <c r="R128" i="42"/>
  <c r="P128" i="42"/>
  <c r="F26" i="24" s="1"/>
  <c r="N128" i="42"/>
  <c r="M128" i="42"/>
  <c r="L128" i="42"/>
  <c r="J128" i="42"/>
  <c r="I128" i="42"/>
  <c r="H128" i="42"/>
  <c r="F51" i="24" l="1"/>
  <c r="F57" i="24" s="1"/>
  <c r="F58" i="24" s="1"/>
  <c r="F59" i="24" s="1"/>
  <c r="G51" i="24"/>
  <c r="G57" i="24" s="1"/>
  <c r="G58" i="24" s="1"/>
  <c r="G59" i="24" s="1"/>
  <c r="AC13" i="42"/>
  <c r="AD13" i="42" s="1"/>
  <c r="AC67" i="42"/>
  <c r="AD67" i="42" s="1"/>
  <c r="AC24" i="42"/>
  <c r="AD24" i="42" s="1"/>
  <c r="AC27" i="42"/>
  <c r="AD27" i="42" s="1"/>
  <c r="AC70" i="42"/>
  <c r="AD70" i="42" s="1"/>
  <c r="AC8" i="42"/>
  <c r="AD8" i="42" s="1"/>
  <c r="AK8" i="42"/>
  <c r="AL8" i="42" s="1"/>
  <c r="AM8" i="42" s="1"/>
  <c r="AC12" i="42"/>
  <c r="AD12" i="42" s="1"/>
  <c r="AK12" i="42"/>
  <c r="AL12" i="42" s="1"/>
  <c r="AM12" i="42" s="1"/>
  <c r="AN13" i="42" s="1"/>
  <c r="AC71" i="42"/>
  <c r="AD71" i="42" s="1"/>
  <c r="AK71" i="42"/>
  <c r="AC26" i="42"/>
  <c r="AD26" i="42" s="1"/>
  <c r="AK26" i="42"/>
  <c r="AL26" i="42" s="1"/>
  <c r="AM26" i="42" s="1"/>
  <c r="AC78" i="42"/>
  <c r="AD78" i="42" s="1"/>
  <c r="AK78" i="42"/>
  <c r="AC25" i="42"/>
  <c r="AD25" i="42" s="1"/>
  <c r="AK25" i="42"/>
  <c r="AL25" i="42" s="1"/>
  <c r="AM25" i="42" s="1"/>
  <c r="AC66" i="42"/>
  <c r="AD66" i="42" s="1"/>
  <c r="AC6" i="42"/>
  <c r="AD6" i="42" s="1"/>
  <c r="AK6" i="42"/>
  <c r="AL6" i="42" s="1"/>
  <c r="AM6" i="42" s="1"/>
  <c r="AC7" i="42"/>
  <c r="AD7" i="42" s="1"/>
  <c r="AK7" i="42"/>
  <c r="AL7" i="42" s="1"/>
  <c r="AM7" i="42" s="1"/>
  <c r="AC76" i="42"/>
  <c r="AD76" i="42" s="1"/>
  <c r="AC79" i="42"/>
  <c r="AD79" i="42" s="1"/>
  <c r="AK79" i="42"/>
  <c r="AC9" i="42"/>
  <c r="AD9" i="42" s="1"/>
  <c r="AK9" i="42"/>
  <c r="AL9" i="42" s="1"/>
  <c r="AM9" i="42" s="1"/>
  <c r="AC77" i="42"/>
  <c r="AD77" i="42" s="1"/>
  <c r="AB4" i="42"/>
  <c r="AK4" i="42" s="1"/>
  <c r="AB14" i="42"/>
  <c r="AB20" i="42"/>
  <c r="AB30" i="42"/>
  <c r="AB36" i="42"/>
  <c r="AB40" i="42"/>
  <c r="AK40" i="42" s="1"/>
  <c r="AL40" i="42" s="1"/>
  <c r="AM40" i="42" s="1"/>
  <c r="AB44" i="42"/>
  <c r="AB48" i="42"/>
  <c r="AB52" i="42"/>
  <c r="AK52" i="42" s="1"/>
  <c r="AC69" i="42"/>
  <c r="AD69" i="42" s="1"/>
  <c r="AL77" i="42"/>
  <c r="AM77" i="42" s="1"/>
  <c r="AB56" i="42"/>
  <c r="AC56" i="42" s="1"/>
  <c r="AD56" i="42" s="1"/>
  <c r="AB60" i="42"/>
  <c r="AB64" i="42"/>
  <c r="AK64" i="42" s="1"/>
  <c r="AB126" i="42"/>
  <c r="AK126" i="42" s="1"/>
  <c r="AL126" i="42" s="1"/>
  <c r="AL69" i="42"/>
  <c r="AM69" i="42" s="1"/>
  <c r="AB10" i="42"/>
  <c r="AK10" i="42" s="1"/>
  <c r="AL10" i="42" s="1"/>
  <c r="AM10" i="42" s="1"/>
  <c r="AB18" i="42"/>
  <c r="AC18" i="42" s="1"/>
  <c r="AD18" i="42" s="1"/>
  <c r="AB28" i="42"/>
  <c r="AB32" i="42"/>
  <c r="AB38" i="42"/>
  <c r="AK38" i="42" s="1"/>
  <c r="AB42" i="42"/>
  <c r="AK42" i="42" s="1"/>
  <c r="AB46" i="42"/>
  <c r="AB50" i="42"/>
  <c r="AK50" i="42" s="1"/>
  <c r="AB54" i="42"/>
  <c r="AK54" i="42" s="1"/>
  <c r="AB58" i="42"/>
  <c r="AK58" i="42" s="1"/>
  <c r="AB62" i="42"/>
  <c r="AB74" i="42"/>
  <c r="AB11" i="42"/>
  <c r="AK11" i="42" s="1"/>
  <c r="AL11" i="42" s="1"/>
  <c r="AM11" i="42" s="1"/>
  <c r="AB19" i="42"/>
  <c r="AC19" i="42" s="1"/>
  <c r="AD19" i="42" s="1"/>
  <c r="AB29" i="42"/>
  <c r="AB33" i="42"/>
  <c r="AB39" i="42"/>
  <c r="AK39" i="42" s="1"/>
  <c r="AL39" i="42" s="1"/>
  <c r="AM39" i="42" s="1"/>
  <c r="AB43" i="42"/>
  <c r="AB47" i="42"/>
  <c r="AK47" i="42" s="1"/>
  <c r="AL47" i="42" s="1"/>
  <c r="AM47" i="42" s="1"/>
  <c r="AB51" i="42"/>
  <c r="AK51" i="42" s="1"/>
  <c r="AB55" i="42"/>
  <c r="AK55" i="42" s="1"/>
  <c r="AB59" i="42"/>
  <c r="AB63" i="42"/>
  <c r="AB75" i="42"/>
  <c r="AB5" i="42"/>
  <c r="AB15" i="42"/>
  <c r="AB21" i="42"/>
  <c r="AB31" i="42"/>
  <c r="AK31" i="42" s="1"/>
  <c r="AB37" i="42"/>
  <c r="AK37" i="42" s="1"/>
  <c r="AB41" i="42"/>
  <c r="AK41" i="42" s="1"/>
  <c r="AB45" i="42"/>
  <c r="AB49" i="42"/>
  <c r="AK49" i="42" s="1"/>
  <c r="AB53" i="42"/>
  <c r="AK53" i="42" s="1"/>
  <c r="AB57" i="42"/>
  <c r="AK57" i="42" s="1"/>
  <c r="AB61" i="42"/>
  <c r="AB65" i="42"/>
  <c r="AB127" i="42"/>
  <c r="Q128" i="42"/>
  <c r="AL27" i="42"/>
  <c r="AM27" i="42" s="1"/>
  <c r="K128" i="42"/>
  <c r="O129" i="42"/>
  <c r="Q129" i="42"/>
  <c r="S128" i="42"/>
  <c r="AL24" i="42"/>
  <c r="AM24" i="42" s="1"/>
  <c r="X128" i="42"/>
  <c r="AE128" i="42"/>
  <c r="G128" i="42"/>
  <c r="S129" i="42"/>
  <c r="X129" i="42"/>
  <c r="AE129" i="42"/>
  <c r="V128" i="42"/>
  <c r="K129" i="42"/>
  <c r="G129" i="42"/>
  <c r="O128" i="42"/>
  <c r="V129" i="42"/>
  <c r="AL52" i="42"/>
  <c r="AM52" i="42" s="1"/>
  <c r="AC10" i="42"/>
  <c r="AD10" i="42" s="1"/>
  <c r="AC126" i="42" l="1"/>
  <c r="AD126" i="42" s="1"/>
  <c r="AC39" i="42"/>
  <c r="AD39" i="42" s="1"/>
  <c r="AC54" i="42"/>
  <c r="AD54" i="42" s="1"/>
  <c r="AC4" i="42"/>
  <c r="AD4" i="42" s="1"/>
  <c r="AC53" i="42"/>
  <c r="AD53" i="42" s="1"/>
  <c r="AC64" i="42"/>
  <c r="AD64" i="42" s="1"/>
  <c r="AC42" i="42"/>
  <c r="AD42" i="42" s="1"/>
  <c r="AC65" i="42"/>
  <c r="AD65" i="42" s="1"/>
  <c r="AK65" i="42"/>
  <c r="AL65" i="42" s="1"/>
  <c r="AM65" i="42" s="1"/>
  <c r="AC74" i="42"/>
  <c r="AD74" i="42" s="1"/>
  <c r="AK74" i="42"/>
  <c r="AL74" i="42" s="1"/>
  <c r="AM74" i="42" s="1"/>
  <c r="AK32" i="42"/>
  <c r="AL32" i="42" s="1"/>
  <c r="AM32" i="42" s="1"/>
  <c r="AC60" i="42"/>
  <c r="AD60" i="42" s="1"/>
  <c r="AK60" i="42"/>
  <c r="AL60" i="42" s="1"/>
  <c r="AM60" i="42" s="1"/>
  <c r="AC48" i="42"/>
  <c r="AD48" i="42" s="1"/>
  <c r="AK48" i="42"/>
  <c r="AL48" i="42" s="1"/>
  <c r="AM48" i="42" s="1"/>
  <c r="AC127" i="42"/>
  <c r="AD127" i="42" s="1"/>
  <c r="AK127" i="42"/>
  <c r="AL127" i="42" s="1"/>
  <c r="AM127" i="42" s="1"/>
  <c r="AC61" i="42"/>
  <c r="AD61" i="42" s="1"/>
  <c r="AK61" i="42"/>
  <c r="AL61" i="42" s="1"/>
  <c r="AM61" i="42" s="1"/>
  <c r="AC21" i="42"/>
  <c r="AD21" i="42" s="1"/>
  <c r="AK21" i="42"/>
  <c r="AL21" i="42" s="1"/>
  <c r="AM21" i="42" s="1"/>
  <c r="AC62" i="42"/>
  <c r="AD62" i="42" s="1"/>
  <c r="AK62" i="42"/>
  <c r="AL62" i="42" s="1"/>
  <c r="AM62" i="42" s="1"/>
  <c r="AK28" i="42"/>
  <c r="AL28" i="42" s="1"/>
  <c r="AM28" i="42" s="1"/>
  <c r="AK56" i="42"/>
  <c r="AL56" i="42" s="1"/>
  <c r="AM56" i="42" s="1"/>
  <c r="AC44" i="42"/>
  <c r="AD44" i="42" s="1"/>
  <c r="AK44" i="42"/>
  <c r="AL44" i="42" s="1"/>
  <c r="AM44" i="42" s="1"/>
  <c r="AC15" i="42"/>
  <c r="AD15" i="42" s="1"/>
  <c r="AK15" i="42"/>
  <c r="AL15" i="42" s="1"/>
  <c r="AM15" i="42" s="1"/>
  <c r="AK43" i="42"/>
  <c r="AL43" i="42" s="1"/>
  <c r="AM43" i="42" s="1"/>
  <c r="AK18" i="42"/>
  <c r="AL18" i="42" s="1"/>
  <c r="AM18" i="42" s="1"/>
  <c r="AC5" i="42"/>
  <c r="AD5" i="42" s="1"/>
  <c r="AK5" i="42"/>
  <c r="AL5" i="42" s="1"/>
  <c r="AM5" i="42" s="1"/>
  <c r="AC36" i="42"/>
  <c r="AD36" i="42" s="1"/>
  <c r="AK36" i="42"/>
  <c r="AL36" i="42" s="1"/>
  <c r="AM36" i="42" s="1"/>
  <c r="AC75" i="42"/>
  <c r="AD75" i="42" s="1"/>
  <c r="AK75" i="42"/>
  <c r="AL75" i="42" s="1"/>
  <c r="AM75" i="42" s="1"/>
  <c r="AC33" i="42"/>
  <c r="AD33" i="42" s="1"/>
  <c r="AK33" i="42"/>
  <c r="AL33" i="42" s="1"/>
  <c r="AC30" i="42"/>
  <c r="AD30" i="42" s="1"/>
  <c r="AK30" i="42"/>
  <c r="AL30" i="42" s="1"/>
  <c r="AM30" i="42" s="1"/>
  <c r="AC37" i="42"/>
  <c r="AD37" i="42" s="1"/>
  <c r="AC38" i="42"/>
  <c r="AD38" i="42" s="1"/>
  <c r="AC11" i="42"/>
  <c r="AD11" i="42" s="1"/>
  <c r="AC45" i="42"/>
  <c r="AD45" i="42" s="1"/>
  <c r="AK45" i="42"/>
  <c r="AL45" i="42" s="1"/>
  <c r="AM45" i="42" s="1"/>
  <c r="AC63" i="42"/>
  <c r="AD63" i="42" s="1"/>
  <c r="AK63" i="42"/>
  <c r="AL63" i="42" s="1"/>
  <c r="AM63" i="42" s="1"/>
  <c r="AC29" i="42"/>
  <c r="AD29" i="42" s="1"/>
  <c r="AK29" i="42"/>
  <c r="AL29" i="42" s="1"/>
  <c r="AM29" i="42" s="1"/>
  <c r="AK46" i="42"/>
  <c r="AL46" i="42" s="1"/>
  <c r="AM46" i="42" s="1"/>
  <c r="AN47" i="42" s="1"/>
  <c r="AC40" i="42"/>
  <c r="AD40" i="42" s="1"/>
  <c r="AC20" i="42"/>
  <c r="AD20" i="42" s="1"/>
  <c r="AK20" i="42"/>
  <c r="AL20" i="42" s="1"/>
  <c r="AM20" i="42" s="1"/>
  <c r="AC59" i="42"/>
  <c r="AD59" i="42" s="1"/>
  <c r="AK59" i="42"/>
  <c r="AL59" i="42" s="1"/>
  <c r="AM59" i="42" s="1"/>
  <c r="AK19" i="42"/>
  <c r="AL19" i="42" s="1"/>
  <c r="AC14" i="42"/>
  <c r="AD14" i="42" s="1"/>
  <c r="AK14" i="42"/>
  <c r="AL14" i="42" s="1"/>
  <c r="AM14" i="42" s="1"/>
  <c r="AC51" i="42"/>
  <c r="AD51" i="42" s="1"/>
  <c r="AL82" i="42"/>
  <c r="AM82" i="42" s="1"/>
  <c r="AC52" i="42"/>
  <c r="AD52" i="42" s="1"/>
  <c r="AL83" i="42"/>
  <c r="AM83" i="42" s="1"/>
  <c r="AC57" i="42"/>
  <c r="AD57" i="42" s="1"/>
  <c r="AC58" i="42"/>
  <c r="AD58" i="42" s="1"/>
  <c r="AC46" i="42"/>
  <c r="AD46" i="42" s="1"/>
  <c r="AC55" i="42"/>
  <c r="AD55" i="42" s="1"/>
  <c r="AL54" i="42"/>
  <c r="AM54" i="42" s="1"/>
  <c r="AL79" i="42"/>
  <c r="AM79" i="42" s="1"/>
  <c r="AL80" i="42"/>
  <c r="AM80" i="42" s="1"/>
  <c r="AL50" i="42"/>
  <c r="AM50" i="42" s="1"/>
  <c r="AL81" i="42"/>
  <c r="AM81" i="42" s="1"/>
  <c r="AC28" i="42"/>
  <c r="AD28" i="42" s="1"/>
  <c r="AL58" i="42"/>
  <c r="AM58" i="42" s="1"/>
  <c r="AC47" i="42"/>
  <c r="AD47" i="42" s="1"/>
  <c r="AL78" i="42"/>
  <c r="AM78" i="42" s="1"/>
  <c r="AN9" i="42"/>
  <c r="AL68" i="42"/>
  <c r="AM68" i="42" s="1"/>
  <c r="AN69" i="42" s="1"/>
  <c r="AL76" i="42"/>
  <c r="AM76" i="42" s="1"/>
  <c r="AN77" i="42" s="1"/>
  <c r="AC41" i="42"/>
  <c r="AD41" i="42" s="1"/>
  <c r="AL70" i="42"/>
  <c r="AM70" i="42" s="1"/>
  <c r="AL42" i="42"/>
  <c r="AM42" i="42" s="1"/>
  <c r="AL71" i="42"/>
  <c r="AM71" i="42" s="1"/>
  <c r="AC43" i="42"/>
  <c r="AD43" i="42" s="1"/>
  <c r="AL41" i="42"/>
  <c r="AM41" i="42" s="1"/>
  <c r="AN41" i="42" s="1"/>
  <c r="AC50" i="42"/>
  <c r="AD50" i="42" s="1"/>
  <c r="AC32" i="42"/>
  <c r="AD32" i="42" s="1"/>
  <c r="AL37" i="42"/>
  <c r="AM37" i="42" s="1"/>
  <c r="AL66" i="42"/>
  <c r="AM66" i="42" s="1"/>
  <c r="AL38" i="42"/>
  <c r="AL67" i="42"/>
  <c r="AM67" i="42" s="1"/>
  <c r="AB129" i="42"/>
  <c r="AB128" i="42"/>
  <c r="AL64" i="42"/>
  <c r="AM64" i="42" s="1"/>
  <c r="AL51" i="42"/>
  <c r="AM51" i="42" s="1"/>
  <c r="AN51" i="42" s="1"/>
  <c r="AC49" i="42"/>
  <c r="AD49" i="42" s="1"/>
  <c r="AC31" i="42"/>
  <c r="AD31" i="42" s="1"/>
  <c r="AN7" i="42"/>
  <c r="AM126" i="42"/>
  <c r="AN27" i="42"/>
  <c r="AN25" i="42"/>
  <c r="AL57" i="42"/>
  <c r="AM57" i="42" s="1"/>
  <c r="AL55" i="42"/>
  <c r="AM55" i="42" s="1"/>
  <c r="AL53" i="42"/>
  <c r="AM53" i="42" s="1"/>
  <c r="AN53" i="42" s="1"/>
  <c r="AN11" i="42"/>
  <c r="AL49" i="42"/>
  <c r="AM49" i="42" s="1"/>
  <c r="AL31" i="42"/>
  <c r="AM31" i="42" s="1"/>
  <c r="AL4" i="42"/>
  <c r="AN75" i="42" l="1"/>
  <c r="AN127" i="42"/>
  <c r="AN31" i="42"/>
  <c r="AN83" i="42"/>
  <c r="AN49" i="42"/>
  <c r="AN45" i="42"/>
  <c r="AN55" i="42"/>
  <c r="AN65" i="42"/>
  <c r="AN43" i="42"/>
  <c r="AN57" i="42"/>
  <c r="AN21" i="42"/>
  <c r="AN15" i="42"/>
  <c r="AN59" i="42"/>
  <c r="AN61" i="42"/>
  <c r="AN79" i="42"/>
  <c r="AN63" i="42"/>
  <c r="AN81" i="42"/>
  <c r="AN71" i="42"/>
  <c r="AN29" i="42"/>
  <c r="AC128" i="42"/>
  <c r="AM19" i="42"/>
  <c r="AN19" i="42" s="1"/>
  <c r="AM38" i="42"/>
  <c r="AN39" i="42" s="1"/>
  <c r="AN67" i="42"/>
  <c r="AD129" i="42"/>
  <c r="AN37" i="42"/>
  <c r="AK128" i="42"/>
  <c r="AK129" i="42"/>
  <c r="AD128" i="42"/>
  <c r="AM33" i="42"/>
  <c r="AN33" i="42" s="1"/>
  <c r="AC129" i="42"/>
  <c r="AM4" i="42"/>
  <c r="AL128" i="42" l="1"/>
  <c r="AL129" i="42"/>
  <c r="AN5" i="42"/>
  <c r="AM128" i="42"/>
  <c r="AM129" i="42"/>
  <c r="G37" i="24"/>
  <c r="G36" i="24"/>
  <c r="G35" i="24"/>
  <c r="G33" i="24"/>
  <c r="G28" i="24"/>
  <c r="G24" i="24"/>
  <c r="G23" i="24"/>
  <c r="G22" i="24"/>
  <c r="G31" i="24"/>
  <c r="G30" i="24"/>
  <c r="G20" i="24"/>
  <c r="G19" i="24"/>
  <c r="G18" i="24"/>
  <c r="G38" i="24" l="1"/>
  <c r="G34" i="24"/>
  <c r="AN129" i="42"/>
  <c r="G32" i="24" l="1"/>
  <c r="F28" i="24" l="1"/>
  <c r="F27" i="24" s="1"/>
  <c r="F23" i="24"/>
  <c r="F30" i="24"/>
  <c r="F25" i="24"/>
  <c r="F18" i="24"/>
  <c r="F37" i="24"/>
  <c r="F33" i="24"/>
  <c r="F32" i="24" s="1"/>
  <c r="F24" i="24"/>
  <c r="F22" i="24"/>
  <c r="F19" i="24"/>
  <c r="F20" i="24"/>
  <c r="F31" i="24"/>
  <c r="F35" i="24" l="1"/>
  <c r="F36" i="24"/>
  <c r="F29" i="24"/>
  <c r="F17" i="24"/>
  <c r="F21" i="24"/>
  <c r="G25" i="24"/>
  <c r="G17" i="24"/>
  <c r="G29" i="24"/>
  <c r="F34" i="24" l="1"/>
  <c r="F38" i="24"/>
  <c r="G27" i="24"/>
  <c r="F43" i="24" l="1"/>
  <c r="F44" i="24" s="1"/>
  <c r="F45" i="24" s="1"/>
  <c r="G21" i="24"/>
  <c r="G43" i="24" s="1"/>
  <c r="G44" i="24" s="1"/>
  <c r="G45" i="24" l="1"/>
</calcChain>
</file>

<file path=xl/sharedStrings.xml><?xml version="1.0" encoding="utf-8"?>
<sst xmlns="http://schemas.openxmlformats.org/spreadsheetml/2006/main" count="576" uniqueCount="283">
  <si>
    <t>合計</t>
    <rPh sb="0" eb="2">
      <t>ゴウケイ</t>
    </rPh>
    <phoneticPr fontId="3"/>
  </si>
  <si>
    <t>見積Ｎｏ．</t>
  </si>
  <si>
    <t>見  積  書</t>
    <phoneticPr fontId="3"/>
  </si>
  <si>
    <t>消費税等</t>
    <rPh sb="0" eb="3">
      <t>ショウヒゼイ</t>
    </rPh>
    <rPh sb="3" eb="4">
      <t>トウ</t>
    </rPh>
    <phoneticPr fontId="3"/>
  </si>
  <si>
    <t>備考</t>
    <rPh sb="0" eb="2">
      <t>ビコウ</t>
    </rPh>
    <phoneticPr fontId="3"/>
  </si>
  <si>
    <t>有効期限：見積後　　日以内</t>
    <rPh sb="0" eb="4">
      <t>ユウコウキゲン</t>
    </rPh>
    <rPh sb="5" eb="7">
      <t>ミツモリ</t>
    </rPh>
    <rPh sb="7" eb="8">
      <t>ゴ</t>
    </rPh>
    <rPh sb="10" eb="11">
      <t>ニチ</t>
    </rPh>
    <rPh sb="11" eb="13">
      <t>イナイ</t>
    </rPh>
    <phoneticPr fontId="3"/>
  </si>
  <si>
    <t>印　</t>
    <rPh sb="0" eb="1">
      <t>イン</t>
    </rPh>
    <phoneticPr fontId="3"/>
  </si>
  <si>
    <t>小　　計</t>
    <rPh sb="0" eb="1">
      <t>ショウ</t>
    </rPh>
    <rPh sb="3" eb="4">
      <t>ケイ</t>
    </rPh>
    <phoneticPr fontId="3"/>
  </si>
  <si>
    <t>合　　計</t>
    <rPh sb="0" eb="1">
      <t>ゴウ</t>
    </rPh>
    <rPh sb="3" eb="4">
      <t>ケイ</t>
    </rPh>
    <phoneticPr fontId="3"/>
  </si>
  <si>
    <t>提案システム名称</t>
    <rPh sb="0" eb="2">
      <t>テイアン</t>
    </rPh>
    <rPh sb="6" eb="8">
      <t>メイショウ</t>
    </rPh>
    <phoneticPr fontId="3"/>
  </si>
  <si>
    <t xml:space="preserve"> ソフトウェア費一式</t>
    <rPh sb="7" eb="8">
      <t>ヒ</t>
    </rPh>
    <rPh sb="8" eb="10">
      <t>イッシキ</t>
    </rPh>
    <phoneticPr fontId="3"/>
  </si>
  <si>
    <t xml:space="preserve"> ハードウェア費一式</t>
    <rPh sb="7" eb="8">
      <t>ヒ</t>
    </rPh>
    <rPh sb="8" eb="10">
      <t>イッシキ</t>
    </rPh>
    <phoneticPr fontId="3"/>
  </si>
  <si>
    <t xml:space="preserve"> カスタマイズ費一式</t>
    <rPh sb="7" eb="8">
      <t>ヒ</t>
    </rPh>
    <rPh sb="8" eb="10">
      <t>イッシキ</t>
    </rPh>
    <phoneticPr fontId="3"/>
  </si>
  <si>
    <t xml:space="preserve"> 開発導入費一式</t>
    <rPh sb="1" eb="3">
      <t>カイハツ</t>
    </rPh>
    <rPh sb="3" eb="5">
      <t>ドウニュウ</t>
    </rPh>
    <rPh sb="5" eb="6">
      <t>ヒ</t>
    </rPh>
    <rPh sb="6" eb="8">
      <t>イッシキ</t>
    </rPh>
    <phoneticPr fontId="3"/>
  </si>
  <si>
    <t xml:space="preserve"> 接続費一式</t>
    <rPh sb="1" eb="3">
      <t>セツゾク</t>
    </rPh>
    <rPh sb="3" eb="4">
      <t>ヒ</t>
    </rPh>
    <rPh sb="4" eb="6">
      <t>イッシキ</t>
    </rPh>
    <phoneticPr fontId="3"/>
  </si>
  <si>
    <t>所在地</t>
    <rPh sb="0" eb="3">
      <t>ショザイチ</t>
    </rPh>
    <phoneticPr fontId="3"/>
  </si>
  <si>
    <t>代表者</t>
    <rPh sb="0" eb="3">
      <t>ダイヒョウシャ</t>
    </rPh>
    <phoneticPr fontId="3"/>
  </si>
  <si>
    <t>会社名</t>
    <rPh sb="0" eb="3">
      <t>カイシャメイ</t>
    </rPh>
    <phoneticPr fontId="3"/>
  </si>
  <si>
    <t>見積明細項目名</t>
    <rPh sb="0" eb="2">
      <t>ミツモリ</t>
    </rPh>
    <rPh sb="2" eb="4">
      <t>メイサイ</t>
    </rPh>
    <rPh sb="4" eb="6">
      <t>コウモク</t>
    </rPh>
    <rPh sb="6" eb="7">
      <t>ナ</t>
    </rPh>
    <phoneticPr fontId="3"/>
  </si>
  <si>
    <t>設備構築費用</t>
    <rPh sb="0" eb="2">
      <t>セツビ</t>
    </rPh>
    <rPh sb="2" eb="4">
      <t>コウチク</t>
    </rPh>
    <rPh sb="4" eb="6">
      <t>ヒヨウ</t>
    </rPh>
    <phoneticPr fontId="3"/>
  </si>
  <si>
    <t>システム基本費用</t>
    <rPh sb="4" eb="6">
      <t>キホン</t>
    </rPh>
    <rPh sb="6" eb="8">
      <t>ヒヨウ</t>
    </rPh>
    <phoneticPr fontId="3"/>
  </si>
  <si>
    <t>オプション費用</t>
    <rPh sb="5" eb="7">
      <t>ヒヨウ</t>
    </rPh>
    <phoneticPr fontId="3"/>
  </si>
  <si>
    <t>サーバ</t>
    <phoneticPr fontId="3"/>
  </si>
  <si>
    <t>クライアント</t>
    <phoneticPr fontId="3"/>
  </si>
  <si>
    <t>周辺機器</t>
    <rPh sb="0" eb="2">
      <t>シュウヘン</t>
    </rPh>
    <rPh sb="2" eb="4">
      <t>キキ</t>
    </rPh>
    <phoneticPr fontId="3"/>
  </si>
  <si>
    <t>カスタマイズ・システム開発費用</t>
    <rPh sb="11" eb="13">
      <t>カイハツ</t>
    </rPh>
    <rPh sb="13" eb="15">
      <t>ヒヨウ</t>
    </rPh>
    <phoneticPr fontId="3"/>
  </si>
  <si>
    <t>開発導入費用</t>
    <rPh sb="0" eb="2">
      <t>カイハツ</t>
    </rPh>
    <rPh sb="2" eb="6">
      <t>ドウニュウヒヨウ</t>
    </rPh>
    <phoneticPr fontId="3"/>
  </si>
  <si>
    <t>システム接続費用</t>
    <rPh sb="4" eb="6">
      <t>セツゾク</t>
    </rPh>
    <rPh sb="6" eb="8">
      <t>ヒヨウ</t>
    </rPh>
    <phoneticPr fontId="3"/>
  </si>
  <si>
    <t>医療機器接続費用</t>
    <rPh sb="0" eb="4">
      <t>イリョウキキ</t>
    </rPh>
    <rPh sb="4" eb="6">
      <t>セツゾク</t>
    </rPh>
    <rPh sb="6" eb="8">
      <t>ヒヨウ</t>
    </rPh>
    <phoneticPr fontId="3"/>
  </si>
  <si>
    <t>システム移行費用一式</t>
    <rPh sb="4" eb="6">
      <t>イコウ</t>
    </rPh>
    <rPh sb="6" eb="8">
      <t>ヒヨウ</t>
    </rPh>
    <rPh sb="8" eb="10">
      <t>イッシキ</t>
    </rPh>
    <phoneticPr fontId="3"/>
  </si>
  <si>
    <t>システム移行費用</t>
    <rPh sb="4" eb="6">
      <t>イコウ</t>
    </rPh>
    <rPh sb="6" eb="8">
      <t>ヒヨウ</t>
    </rPh>
    <phoneticPr fontId="3"/>
  </si>
  <si>
    <t>サーバ構築費用</t>
    <rPh sb="3" eb="5">
      <t>コウチク</t>
    </rPh>
    <rPh sb="5" eb="7">
      <t>ヒヨウ</t>
    </rPh>
    <phoneticPr fontId="3"/>
  </si>
  <si>
    <t>クライアント等構築費用</t>
    <rPh sb="6" eb="7">
      <t>トウ</t>
    </rPh>
    <rPh sb="7" eb="9">
      <t>コウチク</t>
    </rPh>
    <rPh sb="9" eb="11">
      <t>ヒヨウ</t>
    </rPh>
    <phoneticPr fontId="3"/>
  </si>
  <si>
    <t>その他構築費用</t>
    <rPh sb="2" eb="3">
      <t>タ</t>
    </rPh>
    <rPh sb="3" eb="5">
      <t>コウチク</t>
    </rPh>
    <rPh sb="5" eb="7">
      <t>ヒヨウ</t>
    </rPh>
    <phoneticPr fontId="3"/>
  </si>
  <si>
    <t>システム保守費用一式</t>
    <rPh sb="4" eb="8">
      <t>ホシュヒヨウ</t>
    </rPh>
    <rPh sb="8" eb="10">
      <t>イッシキ</t>
    </rPh>
    <phoneticPr fontId="3"/>
  </si>
  <si>
    <t>ソフトウェア保守費用</t>
    <rPh sb="6" eb="10">
      <t>ホシュヒヨウ</t>
    </rPh>
    <phoneticPr fontId="3"/>
  </si>
  <si>
    <t>提供金額 (円）</t>
    <rPh sb="0" eb="2">
      <t>テイキョウ</t>
    </rPh>
    <rPh sb="2" eb="4">
      <t>キンガク</t>
    </rPh>
    <rPh sb="6" eb="7">
      <t>エン</t>
    </rPh>
    <phoneticPr fontId="3"/>
  </si>
  <si>
    <t>標準金額（円）</t>
    <rPh sb="0" eb="2">
      <t>ヒョウジュン</t>
    </rPh>
    <rPh sb="2" eb="4">
      <t>キンガク</t>
    </rPh>
    <rPh sb="5" eb="6">
      <t>エン</t>
    </rPh>
    <phoneticPr fontId="3"/>
  </si>
  <si>
    <t>ハードウェア保守費用</t>
    <rPh sb="6" eb="10">
      <t>ホシュヒヨウ</t>
    </rPh>
    <phoneticPr fontId="3"/>
  </si>
  <si>
    <t>ソフトウェア費用（Ａ）</t>
    <rPh sb="6" eb="8">
      <t>ヒヨウ</t>
    </rPh>
    <phoneticPr fontId="39"/>
  </si>
  <si>
    <t>ハードウェア費用（Ｂ）</t>
    <rPh sb="6" eb="8">
      <t>ヒヨウ</t>
    </rPh>
    <phoneticPr fontId="39"/>
  </si>
  <si>
    <t>カスタマイズ費用（Ｃ）</t>
    <rPh sb="6" eb="8">
      <t>ヒヨウ</t>
    </rPh>
    <phoneticPr fontId="39"/>
  </si>
  <si>
    <t>開発導入費用（Ｄ）</t>
    <rPh sb="0" eb="2">
      <t>カイハツ</t>
    </rPh>
    <rPh sb="2" eb="6">
      <t>ドウニュウヒヨウ</t>
    </rPh>
    <phoneticPr fontId="39"/>
  </si>
  <si>
    <t>接続費用（Ｅ）</t>
    <rPh sb="0" eb="4">
      <t>セツゾクヒヨウ</t>
    </rPh>
    <phoneticPr fontId="39"/>
  </si>
  <si>
    <t>システム移行費用（Ｆ）</t>
    <rPh sb="4" eb="6">
      <t>イコウ</t>
    </rPh>
    <rPh sb="6" eb="8">
      <t>ヒヨウ</t>
    </rPh>
    <phoneticPr fontId="39"/>
  </si>
  <si>
    <t>設備構築費用（Ｇ）</t>
    <rPh sb="0" eb="2">
      <t>セツビ</t>
    </rPh>
    <rPh sb="2" eb="4">
      <t>コウチク</t>
    </rPh>
    <rPh sb="4" eb="6">
      <t>ヒヨウ</t>
    </rPh>
    <phoneticPr fontId="39"/>
  </si>
  <si>
    <t>構築費用合計（ア）＝（Ａ＋Ｂ＋Ｃ＋Ｄ＋Ｅ＋Ｆ＋Ｇ）</t>
    <rPh sb="0" eb="2">
      <t>コウチク</t>
    </rPh>
    <rPh sb="2" eb="4">
      <t>ヒヨウ</t>
    </rPh>
    <rPh sb="4" eb="6">
      <t>ゴウケイ</t>
    </rPh>
    <phoneticPr fontId="39"/>
  </si>
  <si>
    <t>消費税</t>
    <rPh sb="0" eb="3">
      <t>ショウヒゼイ</t>
    </rPh>
    <phoneticPr fontId="39"/>
  </si>
  <si>
    <t>中計</t>
    <rPh sb="0" eb="2">
      <t>チュウケイ</t>
    </rPh>
    <phoneticPr fontId="39"/>
  </si>
  <si>
    <t>サーバ</t>
    <phoneticPr fontId="39"/>
  </si>
  <si>
    <t>クライアント</t>
    <phoneticPr fontId="39"/>
  </si>
  <si>
    <t>周辺機器</t>
    <rPh sb="0" eb="4">
      <t>シュウヘンキキ</t>
    </rPh>
    <phoneticPr fontId="39"/>
  </si>
  <si>
    <t>カスタマイズ費用</t>
    <rPh sb="6" eb="8">
      <t>ヒヨウ</t>
    </rPh>
    <phoneticPr fontId="39"/>
  </si>
  <si>
    <t>開発導入費用</t>
    <rPh sb="0" eb="2">
      <t>カイハツ</t>
    </rPh>
    <rPh sb="2" eb="6">
      <t>ドウニュウヒヨウ</t>
    </rPh>
    <phoneticPr fontId="39"/>
  </si>
  <si>
    <t>システム移行費用</t>
    <rPh sb="4" eb="6">
      <t>イコウ</t>
    </rPh>
    <rPh sb="6" eb="8">
      <t>ヒヨウ</t>
    </rPh>
    <phoneticPr fontId="39"/>
  </si>
  <si>
    <t>小計</t>
    <rPh sb="0" eb="2">
      <t>ショウケイ</t>
    </rPh>
    <phoneticPr fontId="39"/>
  </si>
  <si>
    <t>消費税等</t>
    <rPh sb="0" eb="3">
      <t>ショウヒゼイ</t>
    </rPh>
    <rPh sb="3" eb="4">
      <t>トウ</t>
    </rPh>
    <phoneticPr fontId="39"/>
  </si>
  <si>
    <t>合計</t>
    <rPh sb="0" eb="2">
      <t>ゴウケイ</t>
    </rPh>
    <phoneticPr fontId="39"/>
  </si>
  <si>
    <t>標準金額</t>
    <rPh sb="0" eb="2">
      <t>ヒョウジュン</t>
    </rPh>
    <rPh sb="2" eb="4">
      <t>キンガク</t>
    </rPh>
    <phoneticPr fontId="39"/>
  </si>
  <si>
    <t>提供金額</t>
    <rPh sb="0" eb="2">
      <t>テイキョウ</t>
    </rPh>
    <rPh sb="2" eb="4">
      <t>キンガク</t>
    </rPh>
    <phoneticPr fontId="39"/>
  </si>
  <si>
    <t>システム
基本費用</t>
    <rPh sb="5" eb="7">
      <t>キホン</t>
    </rPh>
    <rPh sb="7" eb="9">
      <t>ヒヨウ</t>
    </rPh>
    <phoneticPr fontId="39"/>
  </si>
  <si>
    <t>オプション
費用</t>
    <rPh sb="6" eb="8">
      <t>ヒヨウ</t>
    </rPh>
    <phoneticPr fontId="39"/>
  </si>
  <si>
    <t>サーバ
構築費用</t>
    <rPh sb="4" eb="6">
      <t>コウチク</t>
    </rPh>
    <rPh sb="6" eb="8">
      <t>ヒヨウ</t>
    </rPh>
    <phoneticPr fontId="39"/>
  </si>
  <si>
    <t>クライアント等
構築費用</t>
    <rPh sb="6" eb="7">
      <t>トウ</t>
    </rPh>
    <rPh sb="8" eb="10">
      <t>コウチク</t>
    </rPh>
    <rPh sb="10" eb="12">
      <t>ヒヨウ</t>
    </rPh>
    <phoneticPr fontId="39"/>
  </si>
  <si>
    <t>その他
構築費用</t>
    <rPh sb="2" eb="3">
      <t>タ</t>
    </rPh>
    <rPh sb="4" eb="6">
      <t>コウチク</t>
    </rPh>
    <rPh sb="6" eb="8">
      <t>ヒヨウ</t>
    </rPh>
    <phoneticPr fontId="39"/>
  </si>
  <si>
    <t>ハードウェア
保守費用</t>
    <rPh sb="7" eb="9">
      <t>ホシュ</t>
    </rPh>
    <rPh sb="9" eb="11">
      <t>ヒヨウ</t>
    </rPh>
    <phoneticPr fontId="39"/>
  </si>
  <si>
    <t>ソフトウェア
保守費用</t>
    <rPh sb="7" eb="11">
      <t>ホシュヒヨウ</t>
    </rPh>
    <phoneticPr fontId="39"/>
  </si>
  <si>
    <t>システム
接続費用</t>
    <rPh sb="5" eb="7">
      <t>セツゾク</t>
    </rPh>
    <rPh sb="7" eb="9">
      <t>ヒヨウ</t>
    </rPh>
    <phoneticPr fontId="39"/>
  </si>
  <si>
    <t>医療機器
接続費用</t>
    <rPh sb="0" eb="4">
      <t>イリョウキキ</t>
    </rPh>
    <rPh sb="5" eb="7">
      <t>セツゾク</t>
    </rPh>
    <rPh sb="7" eb="9">
      <t>ヒヨウ</t>
    </rPh>
    <phoneticPr fontId="39"/>
  </si>
  <si>
    <t>備考：</t>
    <rPh sb="0" eb="2">
      <t>ビコウ</t>
    </rPh>
    <phoneticPr fontId="3"/>
  </si>
  <si>
    <t>○○システムのハードウェアは△△システムと共用するためハードウェアに係る費用は全て○○システムで計上している。</t>
    <rPh sb="21" eb="23">
      <t>キョウヨウ</t>
    </rPh>
    <rPh sb="34" eb="35">
      <t>カカ</t>
    </rPh>
    <rPh sb="36" eb="38">
      <t>ヒヨウ</t>
    </rPh>
    <rPh sb="39" eb="40">
      <t>スベ</t>
    </rPh>
    <rPh sb="48" eb="50">
      <t>ケイジョウ</t>
    </rPh>
    <phoneticPr fontId="3"/>
  </si>
  <si>
    <r>
      <t xml:space="preserve">調達システム
</t>
    </r>
    <r>
      <rPr>
        <sz val="9"/>
        <color theme="1"/>
        <rFont val="Meiryo UI"/>
        <family val="3"/>
        <charset val="128"/>
      </rPr>
      <t>（上段：システム名/下段：製品名）</t>
    </r>
    <rPh sb="0" eb="2">
      <t>チョウタツ</t>
    </rPh>
    <rPh sb="8" eb="10">
      <t>ジョウダン</t>
    </rPh>
    <rPh sb="15" eb="16">
      <t>メイ</t>
    </rPh>
    <rPh sb="17" eb="19">
      <t>ゲダン</t>
    </rPh>
    <rPh sb="20" eb="23">
      <t>セイヒンメイ</t>
    </rPh>
    <phoneticPr fontId="39"/>
  </si>
  <si>
    <t>特記事項</t>
    <rPh sb="0" eb="4">
      <t>トッキジコウ</t>
    </rPh>
    <phoneticPr fontId="39"/>
  </si>
  <si>
    <t>□□システムは、項番１の電子カルテシステムと同一パッケージのため、係る費用は全て電子カルテシステムで計上している。</t>
    <rPh sb="8" eb="10">
      <t>コウバン</t>
    </rPh>
    <rPh sb="12" eb="14">
      <t>デンシ</t>
    </rPh>
    <rPh sb="22" eb="24">
      <t>ドウイツ</t>
    </rPh>
    <rPh sb="33" eb="34">
      <t>カカ</t>
    </rPh>
    <rPh sb="35" eb="37">
      <t>ヒヨウ</t>
    </rPh>
    <rPh sb="38" eb="39">
      <t>スベ</t>
    </rPh>
    <rPh sb="40" eb="42">
      <t>デンシ</t>
    </rPh>
    <rPh sb="50" eb="52">
      <t>ケイジョウ</t>
    </rPh>
    <phoneticPr fontId="3"/>
  </si>
  <si>
    <t>基本ソフト
費用</t>
    <rPh sb="0" eb="2">
      <t>キホン</t>
    </rPh>
    <rPh sb="6" eb="8">
      <t>ヒヨウ</t>
    </rPh>
    <phoneticPr fontId="39"/>
  </si>
  <si>
    <t>基本ソフト費用</t>
    <rPh sb="0" eb="2">
      <t>キホン</t>
    </rPh>
    <rPh sb="5" eb="7">
      <t>ヒヨウ</t>
    </rPh>
    <phoneticPr fontId="3"/>
  </si>
  <si>
    <t>新規</t>
    <rPh sb="0" eb="2">
      <t>シンキ</t>
    </rPh>
    <phoneticPr fontId="3"/>
  </si>
  <si>
    <t>更新</t>
    <rPh sb="0" eb="2">
      <t>コウシン</t>
    </rPh>
    <phoneticPr fontId="3"/>
  </si>
  <si>
    <t>依頼
対象</t>
    <rPh sb="0" eb="2">
      <t>イライ</t>
    </rPh>
    <rPh sb="3" eb="5">
      <t>タイショウ</t>
    </rPh>
    <phoneticPr fontId="3"/>
  </si>
  <si>
    <t>○</t>
    <phoneticPr fontId="3"/>
  </si>
  <si>
    <t>１．全体概要</t>
    <rPh sb="2" eb="4">
      <t>ゼンタイ</t>
    </rPh>
    <rPh sb="4" eb="6">
      <t>ガイヨウ</t>
    </rPh>
    <phoneticPr fontId="3"/>
  </si>
  <si>
    <t>・「標準金額」には、定価あるいは見積積算の根拠となる標準単価を基にした金額を記載してください。</t>
    <rPh sb="2" eb="4">
      <t>ヒョウジュン</t>
    </rPh>
    <rPh sb="4" eb="6">
      <t>キンガク</t>
    </rPh>
    <rPh sb="10" eb="12">
      <t>テイカ</t>
    </rPh>
    <rPh sb="16" eb="18">
      <t>ミツモリ</t>
    </rPh>
    <rPh sb="18" eb="20">
      <t>セキサン</t>
    </rPh>
    <rPh sb="21" eb="23">
      <t>コンキョ</t>
    </rPh>
    <rPh sb="26" eb="28">
      <t>ヒョウジュン</t>
    </rPh>
    <rPh sb="28" eb="30">
      <t>タンカ</t>
    </rPh>
    <rPh sb="31" eb="32">
      <t>モト</t>
    </rPh>
    <rPh sb="35" eb="37">
      <t>キンガク</t>
    </rPh>
    <rPh sb="38" eb="40">
      <t>キサイ</t>
    </rPh>
    <phoneticPr fontId="3"/>
  </si>
  <si>
    <t>・定価設定が無い項目については、標準金額と提供金額は同額でも構いません。その旨を備考欄に記載してください。</t>
    <rPh sb="1" eb="3">
      <t>テイカ</t>
    </rPh>
    <rPh sb="3" eb="5">
      <t>セッテイ</t>
    </rPh>
    <rPh sb="6" eb="7">
      <t>ナ</t>
    </rPh>
    <rPh sb="8" eb="10">
      <t>コウモク</t>
    </rPh>
    <rPh sb="16" eb="18">
      <t>ヒョウジュン</t>
    </rPh>
    <rPh sb="18" eb="20">
      <t>キンガク</t>
    </rPh>
    <rPh sb="21" eb="23">
      <t>テイキョウ</t>
    </rPh>
    <rPh sb="23" eb="25">
      <t>キンガク</t>
    </rPh>
    <rPh sb="26" eb="28">
      <t>ドウガク</t>
    </rPh>
    <rPh sb="30" eb="31">
      <t>カマ</t>
    </rPh>
    <rPh sb="38" eb="39">
      <t>ムネ</t>
    </rPh>
    <rPh sb="40" eb="43">
      <t>ビコウラン</t>
    </rPh>
    <rPh sb="44" eb="46">
      <t>キサイ</t>
    </rPh>
    <phoneticPr fontId="3"/>
  </si>
  <si>
    <t>・「１ 見積書」は、「２ 見積明細書」の内容を自動的に反映します。「１ 見積書」のシートの「標準金額」及び「提供金額」の欄は記載しないてください。</t>
    <rPh sb="4" eb="7">
      <t>ミツモリショ</t>
    </rPh>
    <rPh sb="13" eb="15">
      <t>ミツモリ</t>
    </rPh>
    <rPh sb="15" eb="18">
      <t>メイサイショ</t>
    </rPh>
    <rPh sb="20" eb="22">
      <t>ナイヨウ</t>
    </rPh>
    <rPh sb="23" eb="26">
      <t>ジドウテキ</t>
    </rPh>
    <rPh sb="27" eb="29">
      <t>ハンエイ</t>
    </rPh>
    <rPh sb="36" eb="39">
      <t>ミツモリショ</t>
    </rPh>
    <rPh sb="46" eb="48">
      <t>ヒョウジュン</t>
    </rPh>
    <rPh sb="48" eb="50">
      <t>キンガク</t>
    </rPh>
    <rPh sb="51" eb="52">
      <t>オヨ</t>
    </rPh>
    <rPh sb="54" eb="56">
      <t>テイキョウ</t>
    </rPh>
    <rPh sb="56" eb="58">
      <t>キンガク</t>
    </rPh>
    <rPh sb="60" eb="61">
      <t>ラン</t>
    </rPh>
    <rPh sb="62" eb="64">
      <t>キサイ</t>
    </rPh>
    <phoneticPr fontId="3"/>
  </si>
  <si>
    <t>　1-1 電子カルテシステムの列に、包含される全ての費用を記載し、1-2 オーダリングシステム、1-3 看護支援システムの列は記載しないでください。また備考欄にその旨を記載してください。</t>
    <rPh sb="5" eb="7">
      <t>デンシ</t>
    </rPh>
    <rPh sb="15" eb="16">
      <t>レツ</t>
    </rPh>
    <rPh sb="18" eb="20">
      <t>ホウガン</t>
    </rPh>
    <rPh sb="23" eb="24">
      <t>スベ</t>
    </rPh>
    <rPh sb="26" eb="28">
      <t>ヒヨウ</t>
    </rPh>
    <rPh sb="29" eb="31">
      <t>キサイ</t>
    </rPh>
    <rPh sb="52" eb="54">
      <t>カンゴ</t>
    </rPh>
    <rPh sb="54" eb="56">
      <t>シエン</t>
    </rPh>
    <rPh sb="61" eb="62">
      <t>レツ</t>
    </rPh>
    <rPh sb="63" eb="65">
      <t>キサイ</t>
    </rPh>
    <rPh sb="76" eb="79">
      <t>ビコウラン</t>
    </rPh>
    <rPh sb="82" eb="83">
      <t>ムネ</t>
    </rPh>
    <rPh sb="84" eb="86">
      <t>キサイ</t>
    </rPh>
    <phoneticPr fontId="3"/>
  </si>
  <si>
    <t>（例１：1-1 電子カルテシステムが 1-2 オーダリングシステム及び 1-3 看護支援システムを包含する場合）</t>
    <rPh sb="1" eb="2">
      <t>レイ</t>
    </rPh>
    <rPh sb="8" eb="10">
      <t>デンシ</t>
    </rPh>
    <rPh sb="33" eb="34">
      <t>オヨ</t>
    </rPh>
    <rPh sb="40" eb="42">
      <t>カンゴ</t>
    </rPh>
    <rPh sb="42" eb="44">
      <t>シエン</t>
    </rPh>
    <rPh sb="49" eb="51">
      <t>ホウガン</t>
    </rPh>
    <rPh sb="53" eb="55">
      <t>バアイ</t>
    </rPh>
    <phoneticPr fontId="3"/>
  </si>
  <si>
    <t>（例２：1-1 電子カルテシステムとして想定している病歴管理機能は、別のパッケージシステムで実現する場合）</t>
    <rPh sb="1" eb="2">
      <t>レイ</t>
    </rPh>
    <rPh sb="8" eb="10">
      <t>デンシ</t>
    </rPh>
    <rPh sb="20" eb="22">
      <t>ソウテイ</t>
    </rPh>
    <rPh sb="26" eb="28">
      <t>ビョウレキ</t>
    </rPh>
    <rPh sb="28" eb="30">
      <t>カンリ</t>
    </rPh>
    <rPh sb="30" eb="32">
      <t>キノウ</t>
    </rPh>
    <rPh sb="34" eb="35">
      <t>ベツ</t>
    </rPh>
    <rPh sb="46" eb="48">
      <t>ジツゲン</t>
    </rPh>
    <rPh sb="50" eb="52">
      <t>バアイ</t>
    </rPh>
    <phoneticPr fontId="3"/>
  </si>
  <si>
    <t>２．見積明細の記載方法</t>
    <rPh sb="2" eb="4">
      <t>ミツモリ</t>
    </rPh>
    <rPh sb="4" eb="6">
      <t>メイサイ</t>
    </rPh>
    <rPh sb="7" eb="11">
      <t>キサイホウホウ</t>
    </rPh>
    <phoneticPr fontId="3"/>
  </si>
  <si>
    <t>１．ソフトウェア費用（Ａ）</t>
    <rPh sb="8" eb="10">
      <t>ヒヨウ</t>
    </rPh>
    <phoneticPr fontId="3"/>
  </si>
  <si>
    <t>（システム基本費用）</t>
    <rPh sb="5" eb="7">
      <t>キホン</t>
    </rPh>
    <rPh sb="7" eb="9">
      <t>ヒヨウ</t>
    </rPh>
    <phoneticPr fontId="3"/>
  </si>
  <si>
    <t>２．ハードウェア費用（B）</t>
    <rPh sb="8" eb="10">
      <t>ヒヨウ</t>
    </rPh>
    <phoneticPr fontId="3"/>
  </si>
  <si>
    <t>（サーバ）</t>
    <phoneticPr fontId="3"/>
  </si>
  <si>
    <t>（クライアント）</t>
    <phoneticPr fontId="3"/>
  </si>
  <si>
    <t>（周辺機器）</t>
    <rPh sb="1" eb="3">
      <t>シュウヘン</t>
    </rPh>
    <rPh sb="3" eb="5">
      <t>キキ</t>
    </rPh>
    <phoneticPr fontId="3"/>
  </si>
  <si>
    <t>３．カスタマイズ費用（Ｃ）</t>
    <rPh sb="8" eb="10">
      <t>ヒヨウ</t>
    </rPh>
    <phoneticPr fontId="3"/>
  </si>
  <si>
    <t>（カスタマイズ・システム開発費用）</t>
    <rPh sb="12" eb="14">
      <t>カイハツ</t>
    </rPh>
    <rPh sb="14" eb="16">
      <t>ヒヨウ</t>
    </rPh>
    <phoneticPr fontId="3"/>
  </si>
  <si>
    <t>４．開発導入費（Ｄ）</t>
    <rPh sb="2" eb="4">
      <t>カイハツ</t>
    </rPh>
    <rPh sb="4" eb="6">
      <t>ドウニュウ</t>
    </rPh>
    <rPh sb="6" eb="7">
      <t>ヒ</t>
    </rPh>
    <phoneticPr fontId="3"/>
  </si>
  <si>
    <t>（開発導入費用）</t>
    <rPh sb="1" eb="3">
      <t>カイハツ</t>
    </rPh>
    <rPh sb="3" eb="5">
      <t>ドウニュウ</t>
    </rPh>
    <rPh sb="5" eb="7">
      <t>ヒヨウ</t>
    </rPh>
    <phoneticPr fontId="3"/>
  </si>
  <si>
    <t>５．接続費用（Ｅ）</t>
    <rPh sb="2" eb="4">
      <t>セツゾク</t>
    </rPh>
    <rPh sb="4" eb="6">
      <t>ヒヨウ</t>
    </rPh>
    <phoneticPr fontId="3"/>
  </si>
  <si>
    <t>（システム接続費用）</t>
    <rPh sb="5" eb="7">
      <t>セツゾク</t>
    </rPh>
    <rPh sb="7" eb="9">
      <t>ヒヨウ</t>
    </rPh>
    <phoneticPr fontId="3"/>
  </si>
  <si>
    <t>（医療機器接続費用）</t>
    <rPh sb="1" eb="5">
      <t>イリョウキキ</t>
    </rPh>
    <rPh sb="5" eb="7">
      <t>セツゾク</t>
    </rPh>
    <rPh sb="7" eb="9">
      <t>ヒヨウ</t>
    </rPh>
    <phoneticPr fontId="3"/>
  </si>
  <si>
    <t>６．システム移行費用（Ｆ）</t>
    <rPh sb="6" eb="8">
      <t>イコウ</t>
    </rPh>
    <rPh sb="8" eb="10">
      <t>ヒヨウ</t>
    </rPh>
    <phoneticPr fontId="3"/>
  </si>
  <si>
    <t>（システム移行費用）</t>
    <rPh sb="5" eb="7">
      <t>イコウ</t>
    </rPh>
    <rPh sb="7" eb="9">
      <t>ヒヨウ</t>
    </rPh>
    <phoneticPr fontId="3"/>
  </si>
  <si>
    <t>７．設備構築費用（Ｇ）</t>
    <rPh sb="2" eb="4">
      <t>セツビ</t>
    </rPh>
    <rPh sb="4" eb="6">
      <t>コウチク</t>
    </rPh>
    <rPh sb="6" eb="8">
      <t>ヒヨウ</t>
    </rPh>
    <phoneticPr fontId="3"/>
  </si>
  <si>
    <t>（サーバ構築費用）</t>
    <rPh sb="4" eb="6">
      <t>コウチク</t>
    </rPh>
    <rPh sb="6" eb="8">
      <t>ヒヨウ</t>
    </rPh>
    <phoneticPr fontId="3"/>
  </si>
  <si>
    <t>（クライアント等構築費用）</t>
    <rPh sb="7" eb="8">
      <t>トウ</t>
    </rPh>
    <rPh sb="8" eb="10">
      <t>コウチク</t>
    </rPh>
    <rPh sb="10" eb="12">
      <t>ヒヨウ</t>
    </rPh>
    <phoneticPr fontId="3"/>
  </si>
  <si>
    <t>（その他構築費用）</t>
    <rPh sb="3" eb="4">
      <t>タ</t>
    </rPh>
    <rPh sb="4" eb="6">
      <t>コウチク</t>
    </rPh>
    <rPh sb="6" eb="8">
      <t>ヒヨウ</t>
    </rPh>
    <phoneticPr fontId="3"/>
  </si>
  <si>
    <t>８．システム保守費用（Ｈ）</t>
    <rPh sb="6" eb="8">
      <t>ホシュ</t>
    </rPh>
    <rPh sb="8" eb="10">
      <t>ヒヨウ</t>
    </rPh>
    <phoneticPr fontId="3"/>
  </si>
  <si>
    <t>（ハードウェア保守費用）</t>
    <rPh sb="7" eb="9">
      <t>ホシュ</t>
    </rPh>
    <rPh sb="9" eb="11">
      <t>ヒヨウ</t>
    </rPh>
    <phoneticPr fontId="3"/>
  </si>
  <si>
    <t>（ソフトウェア保守費用）</t>
    <rPh sb="7" eb="9">
      <t>ホシュ</t>
    </rPh>
    <rPh sb="9" eb="11">
      <t>ヒヨウ</t>
    </rPh>
    <phoneticPr fontId="3"/>
  </si>
  <si>
    <t>（システム保守費用）</t>
    <rPh sb="5" eb="7">
      <t>ホシュ</t>
    </rPh>
    <rPh sb="7" eb="9">
      <t>ヒヨウ</t>
    </rPh>
    <phoneticPr fontId="3"/>
  </si>
  <si>
    <t>システム
保守費用</t>
    <rPh sb="5" eb="7">
      <t>ホシュ</t>
    </rPh>
    <rPh sb="7" eb="9">
      <t>ヒヨウ</t>
    </rPh>
    <phoneticPr fontId="39"/>
  </si>
  <si>
    <t>・提案システムのパッケージソフトウェアに関する費用を記載してください。</t>
    <rPh sb="1" eb="3">
      <t>テイアン</t>
    </rPh>
    <rPh sb="20" eb="21">
      <t>カン</t>
    </rPh>
    <rPh sb="23" eb="25">
      <t>ヒヨウ</t>
    </rPh>
    <rPh sb="26" eb="28">
      <t>キサイ</t>
    </rPh>
    <phoneticPr fontId="3"/>
  </si>
  <si>
    <t>・カタログなど、公開された情報として製品名・機能などが確認できるものを記載してください。</t>
    <rPh sb="8" eb="10">
      <t>コウカイ</t>
    </rPh>
    <rPh sb="13" eb="15">
      <t>ジョウホウ</t>
    </rPh>
    <rPh sb="18" eb="21">
      <t>セイヒンメイ</t>
    </rPh>
    <rPh sb="22" eb="24">
      <t>キノウ</t>
    </rPh>
    <rPh sb="27" eb="29">
      <t>カクニン</t>
    </rPh>
    <rPh sb="35" eb="37">
      <t>キサイ</t>
    </rPh>
    <phoneticPr fontId="3"/>
  </si>
  <si>
    <t>・カタログなどの公開された情報に、オプションとして基本ソフトウェアとは別費用となっているソフトウェアに関する費用を記載してください。</t>
    <rPh sb="8" eb="10">
      <t>コウカイ</t>
    </rPh>
    <rPh sb="13" eb="15">
      <t>ジョウホウ</t>
    </rPh>
    <rPh sb="25" eb="27">
      <t>キホン</t>
    </rPh>
    <rPh sb="35" eb="36">
      <t>ベツ</t>
    </rPh>
    <rPh sb="36" eb="38">
      <t>ヒヨウ</t>
    </rPh>
    <rPh sb="51" eb="52">
      <t>カン</t>
    </rPh>
    <rPh sb="54" eb="56">
      <t>ヒヨウ</t>
    </rPh>
    <rPh sb="57" eb="59">
      <t>キサイ</t>
    </rPh>
    <phoneticPr fontId="3"/>
  </si>
  <si>
    <t>（オプション費用）</t>
    <phoneticPr fontId="3"/>
  </si>
  <si>
    <t>（基本ソフト費用）</t>
    <phoneticPr fontId="3"/>
  </si>
  <si>
    <t>・OS、RDBMS等、広く調達可能なソフトウェアに関する費用を記載してください。</t>
    <rPh sb="9" eb="10">
      <t>ナド</t>
    </rPh>
    <rPh sb="11" eb="12">
      <t>ヒロ</t>
    </rPh>
    <rPh sb="13" eb="15">
      <t>チョウタツ</t>
    </rPh>
    <rPh sb="15" eb="17">
      <t>カノウ</t>
    </rPh>
    <rPh sb="25" eb="26">
      <t>カン</t>
    </rPh>
    <rPh sb="28" eb="30">
      <t>ヒヨウ</t>
    </rPh>
    <rPh sb="31" eb="33">
      <t>キサイ</t>
    </rPh>
    <phoneticPr fontId="3"/>
  </si>
  <si>
    <t>・クライアント数に応じたライセンス費用が発生する場合は、必要なライセンス数に相当する費用を含めて記載してください。</t>
    <rPh sb="7" eb="8">
      <t>スウ</t>
    </rPh>
    <rPh sb="9" eb="10">
      <t>オウ</t>
    </rPh>
    <rPh sb="17" eb="19">
      <t>ヒヨウ</t>
    </rPh>
    <rPh sb="20" eb="22">
      <t>ハッセイ</t>
    </rPh>
    <rPh sb="24" eb="26">
      <t>バアイ</t>
    </rPh>
    <rPh sb="28" eb="30">
      <t>ヒツヨウ</t>
    </rPh>
    <rPh sb="36" eb="37">
      <t>スウ</t>
    </rPh>
    <rPh sb="38" eb="40">
      <t>ソウトウ</t>
    </rPh>
    <rPh sb="42" eb="44">
      <t>ヒヨウ</t>
    </rPh>
    <rPh sb="45" eb="46">
      <t>フク</t>
    </rPh>
    <rPh sb="48" eb="50">
      <t>キサイ</t>
    </rPh>
    <phoneticPr fontId="3"/>
  </si>
  <si>
    <t>・サーバ機器及びサーバ機器を運用するために必要な機器（UPS、KVM等）に関する費用を記載してください。</t>
    <rPh sb="4" eb="6">
      <t>キキ</t>
    </rPh>
    <rPh sb="6" eb="7">
      <t>オヨ</t>
    </rPh>
    <rPh sb="11" eb="13">
      <t>キキ</t>
    </rPh>
    <rPh sb="14" eb="16">
      <t>ウンヨウ</t>
    </rPh>
    <rPh sb="21" eb="23">
      <t>ヒツヨウ</t>
    </rPh>
    <rPh sb="24" eb="26">
      <t>キキ</t>
    </rPh>
    <rPh sb="34" eb="35">
      <t>ナド</t>
    </rPh>
    <rPh sb="37" eb="38">
      <t>カン</t>
    </rPh>
    <rPh sb="40" eb="42">
      <t>ヒヨウ</t>
    </rPh>
    <rPh sb="43" eb="45">
      <t>キサイ</t>
    </rPh>
    <phoneticPr fontId="3"/>
  </si>
  <si>
    <t>・電子カルテ運用として通常想定される冗長化及びバックアップに必要な機器に関する費用も含めて記載してください。</t>
    <rPh sb="1" eb="3">
      <t>デンシ</t>
    </rPh>
    <rPh sb="6" eb="8">
      <t>ウンヨウ</t>
    </rPh>
    <rPh sb="11" eb="13">
      <t>ツウジョウ</t>
    </rPh>
    <rPh sb="13" eb="15">
      <t>ソウテイ</t>
    </rPh>
    <rPh sb="18" eb="21">
      <t>ジョウチョウカ</t>
    </rPh>
    <rPh sb="21" eb="22">
      <t>オヨ</t>
    </rPh>
    <rPh sb="30" eb="32">
      <t>ヒツヨウ</t>
    </rPh>
    <rPh sb="33" eb="35">
      <t>キキ</t>
    </rPh>
    <rPh sb="36" eb="37">
      <t>カン</t>
    </rPh>
    <rPh sb="39" eb="41">
      <t>ヒヨウ</t>
    </rPh>
    <rPh sb="42" eb="43">
      <t>フク</t>
    </rPh>
    <rPh sb="45" eb="47">
      <t>キサイ</t>
    </rPh>
    <phoneticPr fontId="3"/>
  </si>
  <si>
    <t>・クライアント用コンピュータ端末、ディスプレイモニタ及びプリンタに関する費用を記載してください。</t>
    <rPh sb="7" eb="8">
      <t>ヨウ</t>
    </rPh>
    <rPh sb="14" eb="16">
      <t>タンマツ</t>
    </rPh>
    <rPh sb="26" eb="27">
      <t>オヨ</t>
    </rPh>
    <rPh sb="33" eb="34">
      <t>カン</t>
    </rPh>
    <rPh sb="36" eb="38">
      <t>ヒヨウ</t>
    </rPh>
    <rPh sb="39" eb="41">
      <t>キサイ</t>
    </rPh>
    <phoneticPr fontId="3"/>
  </si>
  <si>
    <t>・高精細モニタに関する費用も含めて記載してください。</t>
    <rPh sb="1" eb="4">
      <t>コウセイサイ</t>
    </rPh>
    <rPh sb="8" eb="9">
      <t>カン</t>
    </rPh>
    <rPh sb="11" eb="13">
      <t>ヒヨウ</t>
    </rPh>
    <rPh sb="14" eb="15">
      <t>フク</t>
    </rPh>
    <rPh sb="17" eb="19">
      <t>キサイ</t>
    </rPh>
    <phoneticPr fontId="3"/>
  </si>
  <si>
    <t>・スキャナ、ペンタブレット、バーコードリーダー、PDA等、その他提案システムに必要となる機器に関する費用を記載してください。</t>
    <rPh sb="27" eb="28">
      <t>ナド</t>
    </rPh>
    <rPh sb="31" eb="32">
      <t>タ</t>
    </rPh>
    <rPh sb="32" eb="34">
      <t>テイアン</t>
    </rPh>
    <rPh sb="39" eb="41">
      <t>ヒツヨウ</t>
    </rPh>
    <rPh sb="44" eb="46">
      <t>キキ</t>
    </rPh>
    <rPh sb="47" eb="48">
      <t>カン</t>
    </rPh>
    <rPh sb="50" eb="52">
      <t>ヒヨウ</t>
    </rPh>
    <rPh sb="53" eb="55">
      <t>キサイ</t>
    </rPh>
    <phoneticPr fontId="3"/>
  </si>
  <si>
    <t>・接続に必要となるケーブルなどが別費用となる場合は、その費用も含めて記載してください。</t>
    <rPh sb="1" eb="3">
      <t>セツゾク</t>
    </rPh>
    <rPh sb="4" eb="6">
      <t>ヒツヨウ</t>
    </rPh>
    <rPh sb="16" eb="17">
      <t>ベツ</t>
    </rPh>
    <rPh sb="17" eb="19">
      <t>ヒヨウ</t>
    </rPh>
    <rPh sb="22" eb="24">
      <t>バアイ</t>
    </rPh>
    <rPh sb="28" eb="30">
      <t>ヒヨウ</t>
    </rPh>
    <rPh sb="31" eb="32">
      <t>フク</t>
    </rPh>
    <rPh sb="34" eb="36">
      <t>キサイ</t>
    </rPh>
    <phoneticPr fontId="3"/>
  </si>
  <si>
    <t>・提案システムが、システム基本費用、あるいはオプション費用の他に、導入先医療機関別に別途必要となるカスタマイズが一般的に行われる場合は、その費用について、当院相当で一般的な費用を記載してください。</t>
    <rPh sb="1" eb="3">
      <t>テイアン</t>
    </rPh>
    <rPh sb="13" eb="15">
      <t>キホン</t>
    </rPh>
    <rPh sb="15" eb="17">
      <t>ヒヨウ</t>
    </rPh>
    <rPh sb="27" eb="29">
      <t>ヒヨウ</t>
    </rPh>
    <rPh sb="30" eb="31">
      <t>ホカ</t>
    </rPh>
    <rPh sb="33" eb="35">
      <t>ドウニュウ</t>
    </rPh>
    <rPh sb="35" eb="36">
      <t>サキ</t>
    </rPh>
    <rPh sb="36" eb="40">
      <t>イリョウキカン</t>
    </rPh>
    <rPh sb="40" eb="41">
      <t>ベツ</t>
    </rPh>
    <rPh sb="42" eb="44">
      <t>ベット</t>
    </rPh>
    <rPh sb="44" eb="46">
      <t>ヒツヨウ</t>
    </rPh>
    <rPh sb="56" eb="59">
      <t>イッパンテキ</t>
    </rPh>
    <rPh sb="60" eb="61">
      <t>オコナ</t>
    </rPh>
    <rPh sb="64" eb="66">
      <t>バアイ</t>
    </rPh>
    <rPh sb="70" eb="72">
      <t>ヒヨウ</t>
    </rPh>
    <rPh sb="77" eb="79">
      <t>トウイン</t>
    </rPh>
    <rPh sb="79" eb="81">
      <t>ソウトウ</t>
    </rPh>
    <rPh sb="82" eb="84">
      <t>イッパン</t>
    </rPh>
    <rPh sb="84" eb="85">
      <t>テキ</t>
    </rPh>
    <rPh sb="86" eb="88">
      <t>ヒヨウ</t>
    </rPh>
    <rPh sb="89" eb="91">
      <t>キサイ</t>
    </rPh>
    <phoneticPr fontId="3"/>
  </si>
  <si>
    <t>（例）
　　　集計・統計用帳票の作成
　　　操作画面の変更</t>
    <rPh sb="1" eb="2">
      <t>レイ</t>
    </rPh>
    <rPh sb="7" eb="9">
      <t>シュウケイ</t>
    </rPh>
    <rPh sb="10" eb="12">
      <t>トウケイ</t>
    </rPh>
    <rPh sb="12" eb="13">
      <t>ヨウ</t>
    </rPh>
    <rPh sb="13" eb="15">
      <t>チョウヒョウ</t>
    </rPh>
    <rPh sb="16" eb="18">
      <t>サクセイ</t>
    </rPh>
    <rPh sb="22" eb="24">
      <t>ソウサ</t>
    </rPh>
    <rPh sb="24" eb="26">
      <t>ガメン</t>
    </rPh>
    <rPh sb="27" eb="29">
      <t>ヘンコウ</t>
    </rPh>
    <phoneticPr fontId="3"/>
  </si>
  <si>
    <t>・基本ソフト費用に標準的な人件費を含む場合は、基本ソフト費用に含まれる範囲の作業内容、想定日数などを備考欄に記載してください。</t>
    <rPh sb="1" eb="3">
      <t>キホン</t>
    </rPh>
    <rPh sb="6" eb="8">
      <t>ヒヨウ</t>
    </rPh>
    <rPh sb="9" eb="12">
      <t>ヒョウジュンテキ</t>
    </rPh>
    <rPh sb="13" eb="16">
      <t>ジンケンヒ</t>
    </rPh>
    <rPh sb="17" eb="18">
      <t>フク</t>
    </rPh>
    <rPh sb="19" eb="21">
      <t>バアイ</t>
    </rPh>
    <rPh sb="23" eb="25">
      <t>キホン</t>
    </rPh>
    <rPh sb="28" eb="30">
      <t>ヒヨウ</t>
    </rPh>
    <rPh sb="31" eb="32">
      <t>フク</t>
    </rPh>
    <rPh sb="35" eb="37">
      <t>ハンイ</t>
    </rPh>
    <rPh sb="38" eb="40">
      <t>サギョウ</t>
    </rPh>
    <rPh sb="40" eb="42">
      <t>ナイヨウ</t>
    </rPh>
    <rPh sb="43" eb="45">
      <t>ソウテイ</t>
    </rPh>
    <rPh sb="45" eb="47">
      <t>ニッスウ</t>
    </rPh>
    <rPh sb="50" eb="53">
      <t>ビコウラン</t>
    </rPh>
    <rPh sb="54" eb="56">
      <t>キサイ</t>
    </rPh>
    <phoneticPr fontId="3"/>
  </si>
  <si>
    <t>・プロジェクト管理、WG実施、開発・テスト作業、リハーサル等稼動準備、稼動立会等、人件費に相当する費用を記載してください。</t>
    <rPh sb="7" eb="9">
      <t>カンリ</t>
    </rPh>
    <rPh sb="12" eb="14">
      <t>ジッシ</t>
    </rPh>
    <rPh sb="15" eb="17">
      <t>カイハツ</t>
    </rPh>
    <rPh sb="21" eb="23">
      <t>サギョウ</t>
    </rPh>
    <rPh sb="29" eb="30">
      <t>トウ</t>
    </rPh>
    <rPh sb="30" eb="32">
      <t>カドウ</t>
    </rPh>
    <rPh sb="32" eb="34">
      <t>ジュンビ</t>
    </rPh>
    <rPh sb="35" eb="37">
      <t>カドウ</t>
    </rPh>
    <rPh sb="37" eb="39">
      <t>タチアイ</t>
    </rPh>
    <rPh sb="39" eb="40">
      <t>ナド</t>
    </rPh>
    <rPh sb="41" eb="44">
      <t>ジンケンヒ</t>
    </rPh>
    <rPh sb="45" eb="47">
      <t>ソウトウ</t>
    </rPh>
    <rPh sb="49" eb="51">
      <t>ヒヨウ</t>
    </rPh>
    <rPh sb="52" eb="54">
      <t>キサイ</t>
    </rPh>
    <phoneticPr fontId="3"/>
  </si>
  <si>
    <t>・今後のシステム構成調整の参考とするため、下記に係る費用についてはここに含めず、後述の別項目として記載してください。
　　・システム接続費用
　　・医療機器接続費用
　　・システム移行費用</t>
    <rPh sb="1" eb="3">
      <t>コンゴ</t>
    </rPh>
    <rPh sb="8" eb="10">
      <t>コウセイ</t>
    </rPh>
    <rPh sb="10" eb="12">
      <t>チョウセイ</t>
    </rPh>
    <rPh sb="13" eb="15">
      <t>サンコウ</t>
    </rPh>
    <rPh sb="21" eb="23">
      <t>カキ</t>
    </rPh>
    <rPh sb="24" eb="25">
      <t>カカ</t>
    </rPh>
    <rPh sb="26" eb="28">
      <t>ヒヨウ</t>
    </rPh>
    <rPh sb="36" eb="37">
      <t>フク</t>
    </rPh>
    <rPh sb="40" eb="42">
      <t>コウジュツ</t>
    </rPh>
    <rPh sb="43" eb="44">
      <t>ベツ</t>
    </rPh>
    <rPh sb="44" eb="46">
      <t>コウモク</t>
    </rPh>
    <rPh sb="49" eb="51">
      <t>キサイ</t>
    </rPh>
    <rPh sb="66" eb="68">
      <t>セツゾク</t>
    </rPh>
    <rPh sb="68" eb="70">
      <t>ヒヨウ</t>
    </rPh>
    <rPh sb="74" eb="78">
      <t>イリョウキキ</t>
    </rPh>
    <rPh sb="78" eb="80">
      <t>セツゾク</t>
    </rPh>
    <rPh sb="80" eb="82">
      <t>ヒヨウ</t>
    </rPh>
    <rPh sb="90" eb="92">
      <t>イコウ</t>
    </rPh>
    <rPh sb="92" eb="94">
      <t>ヒヨウ</t>
    </rPh>
    <phoneticPr fontId="3"/>
  </si>
  <si>
    <t>・連携先となる医療機器側で発生する費用については、これまでの実績に基づく参考費用として含めて記載してください。</t>
    <rPh sb="1" eb="4">
      <t>レンケイサキ</t>
    </rPh>
    <rPh sb="7" eb="11">
      <t>イリョウキキ</t>
    </rPh>
    <rPh sb="11" eb="12">
      <t>ガワ</t>
    </rPh>
    <rPh sb="13" eb="15">
      <t>ハッセイ</t>
    </rPh>
    <rPh sb="17" eb="19">
      <t>ヒヨウ</t>
    </rPh>
    <rPh sb="30" eb="32">
      <t>ジッセキ</t>
    </rPh>
    <rPh sb="33" eb="34">
      <t>モト</t>
    </rPh>
    <rPh sb="36" eb="38">
      <t>サンコウ</t>
    </rPh>
    <rPh sb="38" eb="40">
      <t>ヒヨウ</t>
    </rPh>
    <rPh sb="43" eb="44">
      <t>フク</t>
    </rPh>
    <rPh sb="46" eb="48">
      <t>キサイ</t>
    </rPh>
    <phoneticPr fontId="3"/>
  </si>
  <si>
    <t>・システム間連携費用は、連携するそれぞれのシステム別に必要な費用を記載してください。</t>
    <rPh sb="5" eb="6">
      <t>カン</t>
    </rPh>
    <rPh sb="6" eb="8">
      <t>レンケイ</t>
    </rPh>
    <rPh sb="8" eb="10">
      <t>ヒヨウ</t>
    </rPh>
    <rPh sb="12" eb="14">
      <t>レンケイ</t>
    </rPh>
    <rPh sb="25" eb="26">
      <t>ベツ</t>
    </rPh>
    <rPh sb="27" eb="29">
      <t>ヒツヨウ</t>
    </rPh>
    <rPh sb="30" eb="32">
      <t>ヒヨウ</t>
    </rPh>
    <rPh sb="33" eb="35">
      <t>キサイ</t>
    </rPh>
    <phoneticPr fontId="3"/>
  </si>
  <si>
    <t>・継続利用となるシステム側に必要となる費用については省略して構いません。</t>
    <rPh sb="1" eb="5">
      <t>ケイゾクリヨウ</t>
    </rPh>
    <rPh sb="12" eb="13">
      <t>ガワ</t>
    </rPh>
    <rPh sb="14" eb="16">
      <t>ヒツヨウ</t>
    </rPh>
    <rPh sb="19" eb="21">
      <t>ヒヨウ</t>
    </rPh>
    <rPh sb="26" eb="28">
      <t>ショウリャク</t>
    </rPh>
    <rPh sb="30" eb="31">
      <t>カマ</t>
    </rPh>
    <phoneticPr fontId="3"/>
  </si>
  <si>
    <t>・現行システムと提案システムが異なる場合、現行システム側に係る費用については省略しても構いません。その旨を備考欄に記載してください。</t>
    <rPh sb="1" eb="3">
      <t>ゲンコウ</t>
    </rPh>
    <rPh sb="8" eb="10">
      <t>テイアン</t>
    </rPh>
    <rPh sb="15" eb="16">
      <t>コト</t>
    </rPh>
    <rPh sb="18" eb="20">
      <t>バアイ</t>
    </rPh>
    <rPh sb="21" eb="23">
      <t>ゲンコウ</t>
    </rPh>
    <rPh sb="27" eb="28">
      <t>ガワ</t>
    </rPh>
    <rPh sb="29" eb="30">
      <t>カカ</t>
    </rPh>
    <rPh sb="31" eb="33">
      <t>ヒヨウ</t>
    </rPh>
    <rPh sb="38" eb="40">
      <t>ショウリャク</t>
    </rPh>
    <rPh sb="43" eb="44">
      <t>カマ</t>
    </rPh>
    <rPh sb="51" eb="52">
      <t>ムネ</t>
    </rPh>
    <rPh sb="53" eb="56">
      <t>ビコウラン</t>
    </rPh>
    <rPh sb="57" eb="59">
      <t>キサイ</t>
    </rPh>
    <phoneticPr fontId="3"/>
  </si>
  <si>
    <t>・サーバー構築費用が開発導入費用に含まれる場合は、その旨を備考欄に記載してください。</t>
    <rPh sb="5" eb="9">
      <t>コウチクヒヨウ</t>
    </rPh>
    <rPh sb="10" eb="12">
      <t>カイハツ</t>
    </rPh>
    <rPh sb="12" eb="14">
      <t>ドウニュウ</t>
    </rPh>
    <rPh sb="14" eb="15">
      <t>ヒ</t>
    </rPh>
    <rPh sb="15" eb="16">
      <t>ヨウ</t>
    </rPh>
    <rPh sb="17" eb="18">
      <t>フク</t>
    </rPh>
    <rPh sb="21" eb="23">
      <t>バアイ</t>
    </rPh>
    <rPh sb="27" eb="28">
      <t>ムネ</t>
    </rPh>
    <rPh sb="29" eb="32">
      <t>ビコウラン</t>
    </rPh>
    <rPh sb="33" eb="35">
      <t>キサイ</t>
    </rPh>
    <phoneticPr fontId="3"/>
  </si>
  <si>
    <t>・サーバ機器のラッキング、必要ソフトウェアのインストール、設定、調整に関する費用を記載してください。</t>
    <rPh sb="4" eb="6">
      <t>キキ</t>
    </rPh>
    <rPh sb="13" eb="15">
      <t>ヒツヨウ</t>
    </rPh>
    <rPh sb="29" eb="31">
      <t>セッテイ</t>
    </rPh>
    <rPh sb="32" eb="34">
      <t>チョウセイ</t>
    </rPh>
    <rPh sb="35" eb="36">
      <t>カン</t>
    </rPh>
    <rPh sb="38" eb="40">
      <t>ヒヨウ</t>
    </rPh>
    <rPh sb="41" eb="43">
      <t>キサイ</t>
    </rPh>
    <phoneticPr fontId="3"/>
  </si>
  <si>
    <t>・クライアント機器及び周辺機器のキッティング（必要ソフトウェアのインストール、設定、調整）に関する費用を記載してください。</t>
    <rPh sb="7" eb="9">
      <t>キキ</t>
    </rPh>
    <rPh sb="9" eb="10">
      <t>オヨ</t>
    </rPh>
    <rPh sb="11" eb="13">
      <t>シュウヘン</t>
    </rPh>
    <rPh sb="13" eb="15">
      <t>キキ</t>
    </rPh>
    <rPh sb="23" eb="25">
      <t>ヒツヨウ</t>
    </rPh>
    <rPh sb="39" eb="41">
      <t>セッテイ</t>
    </rPh>
    <rPh sb="42" eb="44">
      <t>チョウセイ</t>
    </rPh>
    <rPh sb="46" eb="47">
      <t>カン</t>
    </rPh>
    <rPh sb="49" eb="51">
      <t>ヒヨウ</t>
    </rPh>
    <rPh sb="52" eb="54">
      <t>キサイ</t>
    </rPh>
    <phoneticPr fontId="3"/>
  </si>
  <si>
    <t>・システム稼動・運用に外部との通信を必要とする場合、通信回線設置に必要となる費用を記載してください。</t>
    <rPh sb="5" eb="7">
      <t>カドウ</t>
    </rPh>
    <rPh sb="8" eb="10">
      <t>ウンヨウ</t>
    </rPh>
    <rPh sb="11" eb="13">
      <t>ガイブ</t>
    </rPh>
    <rPh sb="15" eb="17">
      <t>ツウシン</t>
    </rPh>
    <rPh sb="18" eb="20">
      <t>ヒツヨウ</t>
    </rPh>
    <rPh sb="23" eb="25">
      <t>バアイ</t>
    </rPh>
    <rPh sb="26" eb="28">
      <t>ツウシン</t>
    </rPh>
    <rPh sb="28" eb="30">
      <t>カイセン</t>
    </rPh>
    <rPh sb="30" eb="32">
      <t>セッチ</t>
    </rPh>
    <rPh sb="33" eb="35">
      <t>ヒツヨウ</t>
    </rPh>
    <rPh sb="38" eb="40">
      <t>ヒヨウ</t>
    </rPh>
    <rPh sb="41" eb="43">
      <t>キサイ</t>
    </rPh>
    <phoneticPr fontId="3"/>
  </si>
  <si>
    <t>・システム運用期間中に必要となる通信費用について、病院側負担が発生する場合は、その費用を含めて記載してください。</t>
    <rPh sb="5" eb="7">
      <t>ウンヨウ</t>
    </rPh>
    <rPh sb="7" eb="9">
      <t>キカン</t>
    </rPh>
    <rPh sb="9" eb="10">
      <t>チュウ</t>
    </rPh>
    <rPh sb="11" eb="13">
      <t>ヒツヨウ</t>
    </rPh>
    <rPh sb="16" eb="18">
      <t>ツウシン</t>
    </rPh>
    <rPh sb="18" eb="20">
      <t>ヒヨウ</t>
    </rPh>
    <rPh sb="25" eb="27">
      <t>ビョウイン</t>
    </rPh>
    <rPh sb="27" eb="28">
      <t>ガワ</t>
    </rPh>
    <rPh sb="28" eb="30">
      <t>フタン</t>
    </rPh>
    <rPh sb="31" eb="33">
      <t>ハッセイ</t>
    </rPh>
    <rPh sb="35" eb="37">
      <t>バアイ</t>
    </rPh>
    <rPh sb="41" eb="43">
      <t>ヒヨウ</t>
    </rPh>
    <rPh sb="44" eb="45">
      <t>フク</t>
    </rPh>
    <rPh sb="47" eb="49">
      <t>キサイ</t>
    </rPh>
    <phoneticPr fontId="3"/>
  </si>
  <si>
    <t>・サーバ機器、クライアント機器、周辺機器の保守に必要な費用を記載してください。</t>
    <rPh sb="4" eb="6">
      <t>キキ</t>
    </rPh>
    <rPh sb="13" eb="15">
      <t>キキ</t>
    </rPh>
    <rPh sb="16" eb="20">
      <t>シュウヘンンキキ</t>
    </rPh>
    <rPh sb="21" eb="23">
      <t>ホシュ</t>
    </rPh>
    <rPh sb="24" eb="26">
      <t>ヒツヨウ</t>
    </rPh>
    <rPh sb="27" eb="29">
      <t>ヒヨウ</t>
    </rPh>
    <rPh sb="30" eb="32">
      <t>キサイ</t>
    </rPh>
    <phoneticPr fontId="3"/>
  </si>
  <si>
    <t>・基本ソフトウェア（サーバOS、クライアントOS、RDBMS等）の保守に必要な費用を記載してください。</t>
    <rPh sb="1" eb="3">
      <t>キホン</t>
    </rPh>
    <rPh sb="30" eb="31">
      <t>ナド</t>
    </rPh>
    <rPh sb="33" eb="35">
      <t>ホシュ</t>
    </rPh>
    <rPh sb="36" eb="38">
      <t>ヒツヨウ</t>
    </rPh>
    <rPh sb="39" eb="41">
      <t>ヒヨウ</t>
    </rPh>
    <rPh sb="42" eb="44">
      <t>キサイ</t>
    </rPh>
    <phoneticPr fontId="3"/>
  </si>
  <si>
    <t>・システムパッケージソフトウェアの保守に必要な費用を記載してください。</t>
    <rPh sb="17" eb="19">
      <t>ホシュ</t>
    </rPh>
    <rPh sb="20" eb="22">
      <t>ヒツヨウ</t>
    </rPh>
    <rPh sb="23" eb="25">
      <t>ヒヨウ</t>
    </rPh>
    <rPh sb="26" eb="28">
      <t>キサイ</t>
    </rPh>
    <phoneticPr fontId="3"/>
  </si>
  <si>
    <t>継続</t>
    <rPh sb="0" eb="2">
      <t>ケイゾク</t>
    </rPh>
    <phoneticPr fontId="3"/>
  </si>
  <si>
    <t>＃</t>
    <phoneticPr fontId="3"/>
  </si>
  <si>
    <t>特定医療機器
保守費用</t>
    <rPh sb="0" eb="2">
      <t>トクテイ</t>
    </rPh>
    <rPh sb="2" eb="6">
      <t>イリョウキキ</t>
    </rPh>
    <rPh sb="7" eb="9">
      <t>ホシュ</t>
    </rPh>
    <rPh sb="9" eb="11">
      <t>ヒヨウ</t>
    </rPh>
    <phoneticPr fontId="3"/>
  </si>
  <si>
    <t>中計</t>
    <rPh sb="0" eb="1">
      <t>チュウ</t>
    </rPh>
    <rPh sb="1" eb="2">
      <t>ケイ</t>
    </rPh>
    <phoneticPr fontId="3"/>
  </si>
  <si>
    <t>特定医療機器保守費用（I）</t>
    <rPh sb="0" eb="2">
      <t>トクテイ</t>
    </rPh>
    <rPh sb="2" eb="6">
      <t>イリョウキキ</t>
    </rPh>
    <rPh sb="6" eb="8">
      <t>ホシュ</t>
    </rPh>
    <rPh sb="8" eb="10">
      <t>ヒヨウ</t>
    </rPh>
    <phoneticPr fontId="3"/>
  </si>
  <si>
    <t>総合計（イ）=（ア）＋（Ｈ）＋（Ｉ）</t>
    <rPh sb="0" eb="3">
      <t>ソウゴウケイ</t>
    </rPh>
    <phoneticPr fontId="39"/>
  </si>
  <si>
    <t>★消費税率：１０％</t>
    <rPh sb="1" eb="5">
      <t>ショウヒゼイリツ</t>
    </rPh>
    <phoneticPr fontId="3"/>
  </si>
  <si>
    <t>システム保守費用</t>
    <rPh sb="4" eb="6">
      <t>ホシュ</t>
    </rPh>
    <rPh sb="6" eb="8">
      <t>ヒヨウ</t>
    </rPh>
    <phoneticPr fontId="3"/>
  </si>
  <si>
    <t>（特定医療機器保守費用）</t>
    <rPh sb="1" eb="3">
      <t>トクテイ</t>
    </rPh>
    <rPh sb="3" eb="7">
      <t>イリョウキキ</t>
    </rPh>
    <rPh sb="7" eb="9">
      <t>ホシュ</t>
    </rPh>
    <rPh sb="9" eb="11">
      <t>ヒヨウ</t>
    </rPh>
    <phoneticPr fontId="3"/>
  </si>
  <si>
    <t>・提案システムに特定医療機器が含まれる場合、特定医療機器の保守に必要な費用を記載してください。</t>
    <rPh sb="1" eb="3">
      <t>テイアン</t>
    </rPh>
    <rPh sb="8" eb="10">
      <t>トクテイ</t>
    </rPh>
    <rPh sb="10" eb="14">
      <t>イリョウキキ</t>
    </rPh>
    <rPh sb="15" eb="16">
      <t>フク</t>
    </rPh>
    <rPh sb="19" eb="21">
      <t>バアイ</t>
    </rPh>
    <rPh sb="22" eb="24">
      <t>トクテイ</t>
    </rPh>
    <rPh sb="24" eb="28">
      <t>イリョウキキ</t>
    </rPh>
    <rPh sb="29" eb="31">
      <t>ホシュ</t>
    </rPh>
    <rPh sb="32" eb="34">
      <t>ヒツヨウ</t>
    </rPh>
    <rPh sb="35" eb="37">
      <t>ヒヨウ</t>
    </rPh>
    <rPh sb="38" eb="40">
      <t>キサイ</t>
    </rPh>
    <phoneticPr fontId="3"/>
  </si>
  <si>
    <t>・特定医療機器の保守を行うにあたり、上記ハードウェア保守・ソフトウェア保守・システム保守と分離できない部分については、該当部分を特定医療機器保守費用にまとめて記載し、その旨を備考欄に記載してください。</t>
    <rPh sb="1" eb="3">
      <t>トクテイ</t>
    </rPh>
    <rPh sb="3" eb="7">
      <t>イリョウキキ</t>
    </rPh>
    <rPh sb="8" eb="10">
      <t>ホシュ</t>
    </rPh>
    <rPh sb="11" eb="12">
      <t>オコナ</t>
    </rPh>
    <rPh sb="18" eb="20">
      <t>ジョウキ</t>
    </rPh>
    <rPh sb="26" eb="28">
      <t>ホシュ</t>
    </rPh>
    <rPh sb="35" eb="37">
      <t>ホシュ</t>
    </rPh>
    <rPh sb="42" eb="44">
      <t>ホシュ</t>
    </rPh>
    <rPh sb="45" eb="47">
      <t>ブンリ</t>
    </rPh>
    <rPh sb="51" eb="53">
      <t>ブブン</t>
    </rPh>
    <rPh sb="59" eb="61">
      <t>ガイトウ</t>
    </rPh>
    <rPh sb="61" eb="63">
      <t>ブブン</t>
    </rPh>
    <rPh sb="64" eb="66">
      <t>トクテイ</t>
    </rPh>
    <rPh sb="66" eb="70">
      <t>イリョウキキ</t>
    </rPh>
    <rPh sb="70" eb="72">
      <t>ホシュ</t>
    </rPh>
    <rPh sb="72" eb="74">
      <t>ヒヨウ</t>
    </rPh>
    <rPh sb="79" eb="81">
      <t>キサイ</t>
    </rPh>
    <rPh sb="85" eb="86">
      <t>ムネ</t>
    </rPh>
    <rPh sb="87" eb="90">
      <t>ビコウラン</t>
    </rPh>
    <rPh sb="91" eb="93">
      <t>キサイ</t>
    </rPh>
    <phoneticPr fontId="3"/>
  </si>
  <si>
    <t>－</t>
    <phoneticPr fontId="3"/>
  </si>
  <si>
    <t>システム保守費用（Ｈ）｛本稼働後７年分｝</t>
    <rPh sb="4" eb="6">
      <t>ホシュ</t>
    </rPh>
    <rPh sb="6" eb="8">
      <t>ヒヨウ</t>
    </rPh>
    <rPh sb="12" eb="13">
      <t>ホン</t>
    </rPh>
    <rPh sb="13" eb="15">
      <t>カドウ</t>
    </rPh>
    <rPh sb="15" eb="16">
      <t>ゴ</t>
    </rPh>
    <rPh sb="17" eb="18">
      <t>ネン</t>
    </rPh>
    <rPh sb="18" eb="19">
      <t>ブン</t>
    </rPh>
    <phoneticPr fontId="39"/>
  </si>
  <si>
    <t>・オプション機能を必要とする場合は、当該システムの「特記事項」欄に、オプション機能の名称を記載してください。</t>
    <rPh sb="6" eb="8">
      <t>キノウ</t>
    </rPh>
    <rPh sb="9" eb="11">
      <t>ヒツヨウ</t>
    </rPh>
    <rPh sb="14" eb="16">
      <t>バアイ</t>
    </rPh>
    <rPh sb="18" eb="20">
      <t>トウガイ</t>
    </rPh>
    <rPh sb="26" eb="28">
      <t>トッキ</t>
    </rPh>
    <rPh sb="28" eb="30">
      <t>ジコウ</t>
    </rPh>
    <rPh sb="31" eb="32">
      <t>ラン</t>
    </rPh>
    <rPh sb="39" eb="41">
      <t>キノウ</t>
    </rPh>
    <rPh sb="42" eb="44">
      <t>メイショウ</t>
    </rPh>
    <rPh sb="45" eb="47">
      <t>キサイ</t>
    </rPh>
    <phoneticPr fontId="3"/>
  </si>
  <si>
    <t>・「資料05」を参考に、提案システムと医療機器間の連携（インタフェース）に必要な費用を記載してください。</t>
    <rPh sb="2" eb="4">
      <t>シリョウ</t>
    </rPh>
    <rPh sb="8" eb="10">
      <t>サンコウ</t>
    </rPh>
    <rPh sb="12" eb="14">
      <t>テイアン</t>
    </rPh>
    <rPh sb="19" eb="23">
      <t>イリョウキキ</t>
    </rPh>
    <rPh sb="23" eb="24">
      <t>カン</t>
    </rPh>
    <rPh sb="25" eb="27">
      <t>レンケイ</t>
    </rPh>
    <rPh sb="37" eb="39">
      <t>ヒツヨウ</t>
    </rPh>
    <rPh sb="40" eb="42">
      <t>ヒヨウ</t>
    </rPh>
    <rPh sb="43" eb="45">
      <t>キサイ</t>
    </rPh>
    <phoneticPr fontId="3"/>
  </si>
  <si>
    <t>※提案システムについて、後に確認できるよう、「調達システムの名称」の欄（下段）に、必ずカタログ等で確認可能な製品名を記載してください。</t>
    <rPh sb="1" eb="3">
      <t>テイアン</t>
    </rPh>
    <rPh sb="12" eb="13">
      <t>ノチ</t>
    </rPh>
    <rPh sb="14" eb="16">
      <t>カクニン</t>
    </rPh>
    <rPh sb="23" eb="25">
      <t>チョウタツ</t>
    </rPh>
    <rPh sb="30" eb="32">
      <t>メイショウ</t>
    </rPh>
    <rPh sb="34" eb="35">
      <t>ラン</t>
    </rPh>
    <rPh sb="36" eb="38">
      <t>ゲダン</t>
    </rPh>
    <rPh sb="41" eb="42">
      <t>カナラ</t>
    </rPh>
    <rPh sb="47" eb="48">
      <t>トウ</t>
    </rPh>
    <rPh sb="49" eb="51">
      <t>カクニン</t>
    </rPh>
    <rPh sb="51" eb="53">
      <t>カノウ</t>
    </rPh>
    <rPh sb="54" eb="56">
      <t>セイヒン</t>
    </rPh>
    <rPh sb="56" eb="57">
      <t>メイ</t>
    </rPh>
    <rPh sb="58" eb="60">
      <t>キサイ</t>
    </rPh>
    <phoneticPr fontId="3"/>
  </si>
  <si>
    <t>電子カルテシステム（医科）[1-1]</t>
    <rPh sb="0" eb="2">
      <t>デンシ</t>
    </rPh>
    <rPh sb="10" eb="12">
      <t>イカ</t>
    </rPh>
    <phoneticPr fontId="3"/>
  </si>
  <si>
    <t>電子カルテシステム（歯科）[1-2]</t>
    <rPh sb="0" eb="2">
      <t>デンシ</t>
    </rPh>
    <rPh sb="10" eb="12">
      <t>シカ</t>
    </rPh>
    <phoneticPr fontId="3"/>
  </si>
  <si>
    <t>オーダリングシステム[1-3]</t>
    <phoneticPr fontId="3"/>
  </si>
  <si>
    <t>文書管理システム[1-4]</t>
    <rPh sb="0" eb="2">
      <t>ブンショ</t>
    </rPh>
    <rPh sb="2" eb="4">
      <t>カンリ</t>
    </rPh>
    <phoneticPr fontId="3"/>
  </si>
  <si>
    <t>診断書作成システム[1-5]</t>
    <rPh sb="0" eb="3">
      <t>シンダンショ</t>
    </rPh>
    <rPh sb="3" eb="5">
      <t>サクセイ</t>
    </rPh>
    <phoneticPr fontId="3"/>
  </si>
  <si>
    <t>汎用文書作成システム[1-6]</t>
    <rPh sb="0" eb="2">
      <t>ハンヨウ</t>
    </rPh>
    <rPh sb="2" eb="4">
      <t>ブンショ</t>
    </rPh>
    <rPh sb="4" eb="6">
      <t>サクセイ</t>
    </rPh>
    <phoneticPr fontId="3"/>
  </si>
  <si>
    <t>DPC支援システム[2-1]</t>
    <rPh sb="3" eb="5">
      <t>シエン</t>
    </rPh>
    <phoneticPr fontId="3"/>
  </si>
  <si>
    <t>Hファイル入力支援システム[2-2]</t>
    <rPh sb="5" eb="7">
      <t>ニュウリョク</t>
    </rPh>
    <rPh sb="7" eb="9">
      <t>シエン</t>
    </rPh>
    <phoneticPr fontId="3"/>
  </si>
  <si>
    <t>看護支援システム[3-1]</t>
    <rPh sb="0" eb="2">
      <t>カンゴ</t>
    </rPh>
    <rPh sb="2" eb="4">
      <t>シエン</t>
    </rPh>
    <phoneticPr fontId="3"/>
  </si>
  <si>
    <t>看護勤務管理システム[3-2]</t>
    <rPh sb="0" eb="2">
      <t>カンゴ</t>
    </rPh>
    <rPh sb="2" eb="4">
      <t>キンム</t>
    </rPh>
    <rPh sb="4" eb="6">
      <t>カンリ</t>
    </rPh>
    <phoneticPr fontId="3"/>
  </si>
  <si>
    <t>医事会計システム[4-1]</t>
    <rPh sb="0" eb="2">
      <t>イジ</t>
    </rPh>
    <rPh sb="2" eb="4">
      <t>カイケイ</t>
    </rPh>
    <phoneticPr fontId="3"/>
  </si>
  <si>
    <t>歯科会計システム[4-2]</t>
    <rPh sb="0" eb="2">
      <t>シカ</t>
    </rPh>
    <rPh sb="2" eb="4">
      <t>カイケイ</t>
    </rPh>
    <phoneticPr fontId="3"/>
  </si>
  <si>
    <t>レセプトチェックシステム[4-3]</t>
    <phoneticPr fontId="3"/>
  </si>
  <si>
    <t>オンライン資格確認システム[4-4]</t>
    <rPh sb="5" eb="7">
      <t>シカク</t>
    </rPh>
    <rPh sb="7" eb="9">
      <t>カクニン</t>
    </rPh>
    <phoneticPr fontId="3"/>
  </si>
  <si>
    <t>レセプト電算システム[4-5]</t>
    <rPh sb="4" eb="6">
      <t>デンサン</t>
    </rPh>
    <phoneticPr fontId="3"/>
  </si>
  <si>
    <t>再来受付システム[5-1]</t>
    <rPh sb="0" eb="2">
      <t>サイライ</t>
    </rPh>
    <rPh sb="2" eb="4">
      <t>ウケツケ</t>
    </rPh>
    <phoneticPr fontId="3"/>
  </si>
  <si>
    <t>自動精算システム[5-2]</t>
    <rPh sb="0" eb="2">
      <t>ジドウ</t>
    </rPh>
    <rPh sb="2" eb="4">
      <t>セイサン</t>
    </rPh>
    <phoneticPr fontId="3"/>
  </si>
  <si>
    <t>キャッシュレスカード・スマホ決済システム[5-3]</t>
    <rPh sb="14" eb="16">
      <t>ケッサイ</t>
    </rPh>
    <phoneticPr fontId="3"/>
  </si>
  <si>
    <t>案内表示システム[5-4]</t>
    <rPh sb="0" eb="2">
      <t>アンナイ</t>
    </rPh>
    <rPh sb="2" eb="4">
      <t>ヒョウジ</t>
    </rPh>
    <phoneticPr fontId="3"/>
  </si>
  <si>
    <t>医用画像管理システム（PACS）[6-2]</t>
    <rPh sb="0" eb="2">
      <t>イヨウ</t>
    </rPh>
    <rPh sb="2" eb="4">
      <t>ガゾウ</t>
    </rPh>
    <rPh sb="4" eb="6">
      <t>カンリ</t>
    </rPh>
    <phoneticPr fontId="3"/>
  </si>
  <si>
    <t>放射線レポートシステム[6-3]</t>
    <rPh sb="0" eb="3">
      <t>ホウシャセン</t>
    </rPh>
    <phoneticPr fontId="3"/>
  </si>
  <si>
    <t>3D医用画像処理ワークステーション[6-4]</t>
    <rPh sb="2" eb="4">
      <t>イヨウ</t>
    </rPh>
    <rPh sb="4" eb="6">
      <t>ガゾウ</t>
    </rPh>
    <rPh sb="6" eb="8">
      <t>ショリ</t>
    </rPh>
    <phoneticPr fontId="3"/>
  </si>
  <si>
    <t>被ばく線量管理システム[6-5]</t>
    <rPh sb="0" eb="1">
      <t>ヒ</t>
    </rPh>
    <rPh sb="3" eb="5">
      <t>センリョウ</t>
    </rPh>
    <rPh sb="5" eb="7">
      <t>カンリ</t>
    </rPh>
    <phoneticPr fontId="3"/>
  </si>
  <si>
    <t>検体検査システム[7-1]</t>
    <rPh sb="0" eb="2">
      <t>ケンタイ</t>
    </rPh>
    <rPh sb="2" eb="4">
      <t>ケンサ</t>
    </rPh>
    <phoneticPr fontId="3"/>
  </si>
  <si>
    <t>細菌検査システム[8-1]</t>
    <rPh sb="0" eb="2">
      <t>サイキン</t>
    </rPh>
    <rPh sb="2" eb="4">
      <t>ケンサ</t>
    </rPh>
    <phoneticPr fontId="3"/>
  </si>
  <si>
    <t>生理検査システム[9-1]</t>
    <rPh sb="0" eb="2">
      <t>セイリ</t>
    </rPh>
    <rPh sb="2" eb="4">
      <t>ケンサ</t>
    </rPh>
    <phoneticPr fontId="3"/>
  </si>
  <si>
    <t>心電図等波形ビューア[9-2]</t>
    <rPh sb="0" eb="3">
      <t>シンデンズ</t>
    </rPh>
    <rPh sb="3" eb="4">
      <t>ナド</t>
    </rPh>
    <rPh sb="4" eb="6">
      <t>ハケイ</t>
    </rPh>
    <phoneticPr fontId="3"/>
  </si>
  <si>
    <t>超音波レポートシステム[9-3]</t>
    <rPh sb="0" eb="3">
      <t>チョウオンパ</t>
    </rPh>
    <phoneticPr fontId="3"/>
  </si>
  <si>
    <t>内視鏡検査システム[10-1]</t>
    <rPh sb="0" eb="3">
      <t>ナイシキョウ</t>
    </rPh>
    <rPh sb="3" eb="5">
      <t>ケンサ</t>
    </rPh>
    <phoneticPr fontId="3"/>
  </si>
  <si>
    <t>内視鏡レポートシステム[10-2]</t>
    <rPh sb="0" eb="3">
      <t>ナイシキョウ</t>
    </rPh>
    <phoneticPr fontId="3"/>
  </si>
  <si>
    <t>輸血管理システム[11-1]</t>
    <rPh sb="0" eb="2">
      <t>ユケツ</t>
    </rPh>
    <rPh sb="2" eb="4">
      <t>カンリ</t>
    </rPh>
    <phoneticPr fontId="3"/>
  </si>
  <si>
    <t>調剤支援システム[12-1]</t>
    <rPh sb="0" eb="2">
      <t>チョウザイ</t>
    </rPh>
    <rPh sb="2" eb="4">
      <t>シエン</t>
    </rPh>
    <phoneticPr fontId="3"/>
  </si>
  <si>
    <t>リハビリシステム[13-1]</t>
    <phoneticPr fontId="3"/>
  </si>
  <si>
    <t>栄養部門システム[14-1]</t>
    <rPh sb="0" eb="2">
      <t>エイヨウ</t>
    </rPh>
    <rPh sb="2" eb="4">
      <t>ブモン</t>
    </rPh>
    <phoneticPr fontId="3"/>
  </si>
  <si>
    <t>栄養計算システム[14-2]</t>
    <rPh sb="0" eb="2">
      <t>エイヨウ</t>
    </rPh>
    <rPh sb="2" eb="4">
      <t>ケイサン</t>
    </rPh>
    <phoneticPr fontId="3"/>
  </si>
  <si>
    <t>健診システム[15-1]</t>
    <rPh sb="0" eb="2">
      <t>ケンシン</t>
    </rPh>
    <phoneticPr fontId="3"/>
  </si>
  <si>
    <t>紹介管理システム[16-1]</t>
    <rPh sb="0" eb="2">
      <t>ショウカイ</t>
    </rPh>
    <rPh sb="2" eb="4">
      <t>カンリ</t>
    </rPh>
    <phoneticPr fontId="3"/>
  </si>
  <si>
    <t>画像入出力システム[16-2]</t>
    <rPh sb="0" eb="2">
      <t>ガゾウ</t>
    </rPh>
    <rPh sb="2" eb="5">
      <t>ニュウシュツリョク</t>
    </rPh>
    <phoneticPr fontId="3"/>
  </si>
  <si>
    <t>感染症検査業務支援システム[17-1]</t>
    <rPh sb="0" eb="3">
      <t>カンセンショウ</t>
    </rPh>
    <rPh sb="3" eb="5">
      <t>ケンサ</t>
    </rPh>
    <rPh sb="5" eb="7">
      <t>ギョウム</t>
    </rPh>
    <rPh sb="7" eb="9">
      <t>シエン</t>
    </rPh>
    <phoneticPr fontId="3"/>
  </si>
  <si>
    <t>遠隔画像診断システム[18-1]</t>
    <rPh sb="0" eb="2">
      <t>エンカク</t>
    </rPh>
    <rPh sb="2" eb="4">
      <t>ガゾウ</t>
    </rPh>
    <rPh sb="4" eb="6">
      <t>シンダン</t>
    </rPh>
    <phoneticPr fontId="3"/>
  </si>
  <si>
    <t>遠隔病理診断システム[18-2]</t>
    <rPh sb="0" eb="2">
      <t>エンカク</t>
    </rPh>
    <rPh sb="2" eb="4">
      <t>ビョウリ</t>
    </rPh>
    <rPh sb="4" eb="6">
      <t>シンダン</t>
    </rPh>
    <phoneticPr fontId="3"/>
  </si>
  <si>
    <t>訪問診療支援システム[19-1]</t>
    <rPh sb="0" eb="2">
      <t>ホウモン</t>
    </rPh>
    <rPh sb="2" eb="4">
      <t>シンリョウ</t>
    </rPh>
    <rPh sb="4" eb="6">
      <t>シエン</t>
    </rPh>
    <phoneticPr fontId="3"/>
  </si>
  <si>
    <t>訪問看護支援システム[19-2]</t>
    <rPh sb="0" eb="2">
      <t>ホウモン</t>
    </rPh>
    <rPh sb="2" eb="4">
      <t>カンゴ</t>
    </rPh>
    <rPh sb="4" eb="6">
      <t>シエン</t>
    </rPh>
    <phoneticPr fontId="3"/>
  </si>
  <si>
    <t>医療機器管理システム[20-1]</t>
    <rPh sb="0" eb="2">
      <t>イリョウ</t>
    </rPh>
    <rPh sb="2" eb="4">
      <t>キキ</t>
    </rPh>
    <rPh sb="4" eb="6">
      <t>カンリ</t>
    </rPh>
    <phoneticPr fontId="3"/>
  </si>
  <si>
    <t>診療材料管理システム[21-1]</t>
    <rPh sb="0" eb="2">
      <t>シンリョウ</t>
    </rPh>
    <rPh sb="2" eb="4">
      <t>ザイリョウ</t>
    </rPh>
    <rPh sb="4" eb="6">
      <t>カンリ</t>
    </rPh>
    <phoneticPr fontId="3"/>
  </si>
  <si>
    <t>医療安全管理システム[22-1]</t>
    <rPh sb="0" eb="2">
      <t>イリョウ</t>
    </rPh>
    <rPh sb="2" eb="4">
      <t>アンゼン</t>
    </rPh>
    <rPh sb="4" eb="6">
      <t>カンリ</t>
    </rPh>
    <phoneticPr fontId="3"/>
  </si>
  <si>
    <t>地域医療連携システム[23-1]</t>
    <rPh sb="0" eb="2">
      <t>チイキ</t>
    </rPh>
    <rPh sb="2" eb="4">
      <t>イリョウ</t>
    </rPh>
    <rPh sb="4" eb="6">
      <t>レンケイ</t>
    </rPh>
    <phoneticPr fontId="3"/>
  </si>
  <si>
    <t>在宅支援システム[B-1]</t>
    <rPh sb="0" eb="2">
      <t>ザイタク</t>
    </rPh>
    <rPh sb="2" eb="4">
      <t>シエン</t>
    </rPh>
    <phoneticPr fontId="3"/>
  </si>
  <si>
    <t>介護支援専門員意見書作成システム[B-3]</t>
    <rPh sb="0" eb="2">
      <t>カイゴ</t>
    </rPh>
    <rPh sb="2" eb="4">
      <t>シエン</t>
    </rPh>
    <rPh sb="4" eb="6">
      <t>センモン</t>
    </rPh>
    <rPh sb="6" eb="7">
      <t>イン</t>
    </rPh>
    <rPh sb="7" eb="10">
      <t>イケンショ</t>
    </rPh>
    <rPh sb="10" eb="12">
      <t>サクセイ</t>
    </rPh>
    <phoneticPr fontId="3"/>
  </si>
  <si>
    <t>介護保険主治医意見書作成システム[B-2]</t>
    <rPh sb="0" eb="2">
      <t>カイゴ</t>
    </rPh>
    <rPh sb="2" eb="4">
      <t>ホケン</t>
    </rPh>
    <rPh sb="4" eb="7">
      <t>シュジイ</t>
    </rPh>
    <rPh sb="7" eb="10">
      <t>イケンショ</t>
    </rPh>
    <rPh sb="10" eb="12">
      <t>サクセイ</t>
    </rPh>
    <phoneticPr fontId="3"/>
  </si>
  <si>
    <t>財務会計システム[C-1]</t>
    <rPh sb="0" eb="2">
      <t>ザイム</t>
    </rPh>
    <rPh sb="2" eb="4">
      <t>カイケイ</t>
    </rPh>
    <phoneticPr fontId="3"/>
  </si>
  <si>
    <t>セキュリティ対策システム[D-1]</t>
    <rPh sb="6" eb="8">
      <t>タイサク</t>
    </rPh>
    <phoneticPr fontId="3"/>
  </si>
  <si>
    <t>日本語辞書システム[D-2]</t>
    <rPh sb="0" eb="3">
      <t>ニホンゴ</t>
    </rPh>
    <rPh sb="3" eb="5">
      <t>ジショ</t>
    </rPh>
    <phoneticPr fontId="3"/>
  </si>
  <si>
    <t>ファイル共有システム[D-3]</t>
    <rPh sb="4" eb="6">
      <t>キョウユウ</t>
    </rPh>
    <phoneticPr fontId="3"/>
  </si>
  <si>
    <t>構築
区分</t>
    <rPh sb="0" eb="2">
      <t>コウチク</t>
    </rPh>
    <rPh sb="3" eb="5">
      <t>クブン</t>
    </rPh>
    <phoneticPr fontId="3"/>
  </si>
  <si>
    <t>※記載上の注意：　提案システム構成が、資料１で示した構成と一致しない場合など、システムと見積り要素が一致しない場合は、特記事項欄にその内容を記載してください。（特記事項欄に書ききれない場合は、下記「備考」欄に記載してください。</t>
    <rPh sb="1" eb="3">
      <t>キサイ</t>
    </rPh>
    <rPh sb="3" eb="4">
      <t>ジョウ</t>
    </rPh>
    <rPh sb="5" eb="7">
      <t>チュウイ</t>
    </rPh>
    <rPh sb="9" eb="11">
      <t>テイアン</t>
    </rPh>
    <rPh sb="15" eb="17">
      <t>コウセイ</t>
    </rPh>
    <rPh sb="19" eb="21">
      <t>シリョウ</t>
    </rPh>
    <rPh sb="23" eb="24">
      <t>シメ</t>
    </rPh>
    <rPh sb="26" eb="28">
      <t>コウセイ</t>
    </rPh>
    <rPh sb="29" eb="31">
      <t>イッチ</t>
    </rPh>
    <rPh sb="34" eb="36">
      <t>バアイ</t>
    </rPh>
    <rPh sb="44" eb="46">
      <t>ミツモ</t>
    </rPh>
    <rPh sb="47" eb="49">
      <t>ヨウソ</t>
    </rPh>
    <rPh sb="50" eb="52">
      <t>イッチ</t>
    </rPh>
    <rPh sb="55" eb="57">
      <t>バアイ</t>
    </rPh>
    <rPh sb="59" eb="61">
      <t>トッキ</t>
    </rPh>
    <rPh sb="61" eb="63">
      <t>ジコウ</t>
    </rPh>
    <rPh sb="63" eb="64">
      <t>ラン</t>
    </rPh>
    <rPh sb="67" eb="69">
      <t>ナイヨウ</t>
    </rPh>
    <rPh sb="70" eb="72">
      <t>キサイ</t>
    </rPh>
    <rPh sb="80" eb="82">
      <t>トッキ</t>
    </rPh>
    <rPh sb="82" eb="84">
      <t>ジコウ</t>
    </rPh>
    <rPh sb="84" eb="85">
      <t>ラン</t>
    </rPh>
    <rPh sb="86" eb="87">
      <t>カ</t>
    </rPh>
    <rPh sb="92" eb="94">
      <t>バアイ</t>
    </rPh>
    <rPh sb="96" eb="98">
      <t>カキ</t>
    </rPh>
    <rPh sb="99" eb="101">
      <t>ビコウ</t>
    </rPh>
    <rPh sb="102" eb="103">
      <t>ラン</t>
    </rPh>
    <rPh sb="104" eb="106">
      <t>キサイ</t>
    </rPh>
    <phoneticPr fontId="3"/>
  </si>
  <si>
    <t>（特記事項欄及び備考欄の記載例）</t>
    <rPh sb="1" eb="3">
      <t>トッキ</t>
    </rPh>
    <rPh sb="3" eb="5">
      <t>ジコウ</t>
    </rPh>
    <rPh sb="5" eb="6">
      <t>ラン</t>
    </rPh>
    <rPh sb="6" eb="7">
      <t>オヨ</t>
    </rPh>
    <rPh sb="8" eb="10">
      <t>ビコウ</t>
    </rPh>
    <rPh sb="10" eb="11">
      <t>ラン</t>
    </rPh>
    <rPh sb="12" eb="14">
      <t>キサイ</t>
    </rPh>
    <rPh sb="14" eb="15">
      <t>レイ</t>
    </rPh>
    <phoneticPr fontId="3"/>
  </si>
  <si>
    <t>2. ネットワークインフラ　見積項目</t>
    <rPh sb="14" eb="16">
      <t>ミツモリ</t>
    </rPh>
    <rPh sb="16" eb="18">
      <t>コウモク</t>
    </rPh>
    <phoneticPr fontId="3"/>
  </si>
  <si>
    <t>ネットワークインフラ</t>
    <phoneticPr fontId="3"/>
  </si>
  <si>
    <t>ソフトウェア費用</t>
    <rPh sb="6" eb="8">
      <t>ヒヨウ</t>
    </rPh>
    <phoneticPr fontId="39"/>
  </si>
  <si>
    <t>スイッチ等機器費用</t>
    <rPh sb="4" eb="5">
      <t>ナド</t>
    </rPh>
    <rPh sb="5" eb="7">
      <t>キキ</t>
    </rPh>
    <rPh sb="7" eb="9">
      <t>ヒヨウ</t>
    </rPh>
    <phoneticPr fontId="39"/>
  </si>
  <si>
    <t>無線AP費用</t>
    <rPh sb="0" eb="2">
      <t>ムセン</t>
    </rPh>
    <rPh sb="4" eb="6">
      <t>ヒヨウ</t>
    </rPh>
    <phoneticPr fontId="39"/>
  </si>
  <si>
    <t>その他部材等費用</t>
    <rPh sb="2" eb="3">
      <t>タ</t>
    </rPh>
    <rPh sb="3" eb="5">
      <t>ブザイ</t>
    </rPh>
    <rPh sb="5" eb="6">
      <t>ナド</t>
    </rPh>
    <rPh sb="6" eb="8">
      <t>ヒヨウ</t>
    </rPh>
    <phoneticPr fontId="39"/>
  </si>
  <si>
    <t>開発費用</t>
    <rPh sb="0" eb="2">
      <t>カイハツ</t>
    </rPh>
    <rPh sb="2" eb="4">
      <t>ヒヨウ</t>
    </rPh>
    <phoneticPr fontId="39"/>
  </si>
  <si>
    <t>配線工事費用</t>
    <rPh sb="0" eb="2">
      <t>ハイセン</t>
    </rPh>
    <rPh sb="2" eb="4">
      <t>コウジ</t>
    </rPh>
    <rPh sb="4" eb="6">
      <t>ヒヨウ</t>
    </rPh>
    <phoneticPr fontId="39"/>
  </si>
  <si>
    <t>工事管理費用</t>
    <rPh sb="0" eb="2">
      <t>コウジ</t>
    </rPh>
    <rPh sb="2" eb="4">
      <t>カンリ</t>
    </rPh>
    <rPh sb="4" eb="6">
      <t>ヒヨウ</t>
    </rPh>
    <phoneticPr fontId="39"/>
  </si>
  <si>
    <t>ソフトウェア費用</t>
    <rPh sb="6" eb="8">
      <t>ヒヨウ</t>
    </rPh>
    <phoneticPr fontId="3"/>
  </si>
  <si>
    <t>ハードウェア費用</t>
    <rPh sb="6" eb="8">
      <t>ヒヨウ</t>
    </rPh>
    <phoneticPr fontId="3"/>
  </si>
  <si>
    <t>開発費用</t>
    <rPh sb="0" eb="2">
      <t>カイハツ</t>
    </rPh>
    <rPh sb="2" eb="4">
      <t>ヒヨウ</t>
    </rPh>
    <phoneticPr fontId="3"/>
  </si>
  <si>
    <t>構築費用</t>
    <rPh sb="0" eb="2">
      <t>コウチク</t>
    </rPh>
    <rPh sb="2" eb="4">
      <t>ヒヨウ</t>
    </rPh>
    <phoneticPr fontId="3"/>
  </si>
  <si>
    <t>インフラ構築費用</t>
    <rPh sb="4" eb="6">
      <t>コウチク</t>
    </rPh>
    <rPh sb="6" eb="8">
      <t>ヒヨウ</t>
    </rPh>
    <phoneticPr fontId="3"/>
  </si>
  <si>
    <t>特定医療機器保守費用</t>
  </si>
  <si>
    <t>インフラ保守費用</t>
    <rPh sb="4" eb="6">
      <t>ホシュ</t>
    </rPh>
    <rPh sb="6" eb="8">
      <t>ヒヨウ</t>
    </rPh>
    <phoneticPr fontId="3"/>
  </si>
  <si>
    <t>令和　　年　　月　　日</t>
    <rPh sb="0" eb="2">
      <t>レイワ</t>
    </rPh>
    <rPh sb="4" eb="5">
      <t>ネン</t>
    </rPh>
    <rPh sb="7" eb="8">
      <t>ガツ</t>
    </rPh>
    <rPh sb="10" eb="11">
      <t>ヒ</t>
    </rPh>
    <phoneticPr fontId="3"/>
  </si>
  <si>
    <t>佐渡市長様</t>
    <rPh sb="0" eb="2">
      <t>サド</t>
    </rPh>
    <rPh sb="2" eb="4">
      <t>シチョウ</t>
    </rPh>
    <rPh sb="4" eb="5">
      <t>サマ</t>
    </rPh>
    <phoneticPr fontId="3"/>
  </si>
  <si>
    <t>・見積り内容は、「２-1 見積明細書（情報システム）」及び「2-2 見積明細書（ネットワークインフラ）」（以下、「2 見積明細書」と略す。）のシートにシステム別に、費用の内訳別に「標準金額」及び「提供金額」をそれぞれ記載してください。</t>
    <rPh sb="1" eb="3">
      <t>ミツモ</t>
    </rPh>
    <rPh sb="4" eb="6">
      <t>ナイヨウ</t>
    </rPh>
    <rPh sb="13" eb="15">
      <t>ミツモリ</t>
    </rPh>
    <rPh sb="15" eb="18">
      <t>メイサイショ</t>
    </rPh>
    <rPh sb="19" eb="21">
      <t>ジョウホウ</t>
    </rPh>
    <rPh sb="27" eb="28">
      <t>オヨ</t>
    </rPh>
    <rPh sb="34" eb="36">
      <t>ミツモリ</t>
    </rPh>
    <rPh sb="36" eb="39">
      <t>メイサイショ</t>
    </rPh>
    <rPh sb="53" eb="55">
      <t>イカ</t>
    </rPh>
    <rPh sb="59" eb="61">
      <t>ミツモリ</t>
    </rPh>
    <rPh sb="61" eb="64">
      <t>メイサイショ</t>
    </rPh>
    <rPh sb="66" eb="67">
      <t>リャク</t>
    </rPh>
    <rPh sb="79" eb="80">
      <t>ベツ</t>
    </rPh>
    <rPh sb="82" eb="84">
      <t>ヒヨウ</t>
    </rPh>
    <rPh sb="85" eb="87">
      <t>ウチワケ</t>
    </rPh>
    <rPh sb="87" eb="88">
      <t>ベツ</t>
    </rPh>
    <rPh sb="90" eb="92">
      <t>ヒョウジュン</t>
    </rPh>
    <rPh sb="92" eb="94">
      <t>キンガク</t>
    </rPh>
    <rPh sb="95" eb="96">
      <t>オヨ</t>
    </rPh>
    <rPh sb="98" eb="100">
      <t>テイキョウ</t>
    </rPh>
    <rPh sb="100" eb="102">
      <t>キンガク</t>
    </rPh>
    <rPh sb="108" eb="110">
      <t>キサイ</t>
    </rPh>
    <phoneticPr fontId="3"/>
  </si>
  <si>
    <t>・本見積を今後の予算化の参考にさせていただきます。このため、「別紙02」に示すシステムを構築するために必要と思われる費用を全て積算できるよう記載してください。その際、「２ 見積明細書」の分類では該当しないと思われる費用については、最も近い分類の欄に含めて記載し、その旨を備考欄に記載してください。</t>
    <rPh sb="1" eb="2">
      <t>ホン</t>
    </rPh>
    <rPh sb="2" eb="4">
      <t>ミツモリ</t>
    </rPh>
    <rPh sb="5" eb="7">
      <t>コンゴ</t>
    </rPh>
    <rPh sb="8" eb="10">
      <t>ヨサン</t>
    </rPh>
    <rPh sb="10" eb="11">
      <t>カ</t>
    </rPh>
    <rPh sb="12" eb="14">
      <t>サンコウ</t>
    </rPh>
    <rPh sb="37" eb="38">
      <t>シメ</t>
    </rPh>
    <rPh sb="44" eb="46">
      <t>コウチク</t>
    </rPh>
    <rPh sb="51" eb="53">
      <t>ヒツヨウ</t>
    </rPh>
    <rPh sb="54" eb="55">
      <t>オモ</t>
    </rPh>
    <rPh sb="58" eb="60">
      <t>ヒヨウ</t>
    </rPh>
    <rPh sb="61" eb="62">
      <t>スベ</t>
    </rPh>
    <rPh sb="63" eb="65">
      <t>セキサン</t>
    </rPh>
    <rPh sb="70" eb="72">
      <t>キサイ</t>
    </rPh>
    <rPh sb="81" eb="82">
      <t>サイ</t>
    </rPh>
    <rPh sb="86" eb="88">
      <t>ミツモリ</t>
    </rPh>
    <rPh sb="88" eb="91">
      <t>メイサイショ</t>
    </rPh>
    <rPh sb="93" eb="95">
      <t>ブンルイ</t>
    </rPh>
    <rPh sb="97" eb="99">
      <t>ガイトウ</t>
    </rPh>
    <rPh sb="103" eb="104">
      <t>オモ</t>
    </rPh>
    <rPh sb="107" eb="109">
      <t>ヒヨウ</t>
    </rPh>
    <rPh sb="115" eb="116">
      <t>モット</t>
    </rPh>
    <rPh sb="117" eb="118">
      <t>チカ</t>
    </rPh>
    <rPh sb="119" eb="121">
      <t>ブンルイ</t>
    </rPh>
    <rPh sb="122" eb="123">
      <t>ラン</t>
    </rPh>
    <rPh sb="124" eb="125">
      <t>フク</t>
    </rPh>
    <rPh sb="127" eb="129">
      <t>キサイ</t>
    </rPh>
    <rPh sb="133" eb="134">
      <t>ムネ</t>
    </rPh>
    <rPh sb="135" eb="138">
      <t>ビコウラン</t>
    </rPh>
    <rPh sb="139" eb="141">
      <t>キサイ</t>
    </rPh>
    <phoneticPr fontId="3"/>
  </si>
  <si>
    <t>・「資料03」を参考に、システム間の連携（インタフェース）に必要な費用を記載してください。</t>
    <rPh sb="2" eb="4">
      <t>シリョウ</t>
    </rPh>
    <rPh sb="8" eb="10">
      <t>サンコウ</t>
    </rPh>
    <rPh sb="16" eb="17">
      <t>カン</t>
    </rPh>
    <rPh sb="18" eb="20">
      <t>レンケイ</t>
    </rPh>
    <rPh sb="30" eb="32">
      <t>ヒツヨウ</t>
    </rPh>
    <rPh sb="33" eb="35">
      <t>ヒヨウ</t>
    </rPh>
    <rPh sb="36" eb="38">
      <t>キサイ</t>
    </rPh>
    <phoneticPr fontId="3"/>
  </si>
  <si>
    <t>・「資料02」を参考に、現行システムから提案システムへのデータ移行に必要となる費用を記載してください。</t>
    <rPh sb="2" eb="4">
      <t>シリョウ</t>
    </rPh>
    <rPh sb="8" eb="10">
      <t>サンコウ</t>
    </rPh>
    <rPh sb="12" eb="14">
      <t>ゲンコウ</t>
    </rPh>
    <rPh sb="20" eb="22">
      <t>テイアン</t>
    </rPh>
    <rPh sb="31" eb="33">
      <t>イコウ</t>
    </rPh>
    <rPh sb="34" eb="36">
      <t>ヒツヨウ</t>
    </rPh>
    <rPh sb="39" eb="41">
      <t>ヒヨウ</t>
    </rPh>
    <rPh sb="42" eb="44">
      <t>キサイ</t>
    </rPh>
    <phoneticPr fontId="3"/>
  </si>
  <si>
    <t>2.1 医療情報システムに関する見積</t>
    <rPh sb="4" eb="6">
      <t>イリョウ</t>
    </rPh>
    <rPh sb="6" eb="8">
      <t>ジョウホウ</t>
    </rPh>
    <rPh sb="13" eb="14">
      <t>カン</t>
    </rPh>
    <rPh sb="16" eb="18">
      <t>ミツモリ</t>
    </rPh>
    <phoneticPr fontId="3"/>
  </si>
  <si>
    <t>2.2 ネットワークインフラに関する見積</t>
    <rPh sb="15" eb="16">
      <t>カン</t>
    </rPh>
    <rPh sb="18" eb="20">
      <t>ミツモリ</t>
    </rPh>
    <phoneticPr fontId="3"/>
  </si>
  <si>
    <t>（ソフトウェア費用）</t>
    <rPh sb="7" eb="9">
      <t>ヒヨウ</t>
    </rPh>
    <phoneticPr fontId="3"/>
  </si>
  <si>
    <t>・ネットワーク監視・制御等に関し、ソフトウェアの導入が必要な場合は、該当するソフトウェアについて費用を記載してください。</t>
    <rPh sb="7" eb="9">
      <t>カンシ</t>
    </rPh>
    <rPh sb="10" eb="13">
      <t>セイギョナド</t>
    </rPh>
    <rPh sb="14" eb="15">
      <t>カン</t>
    </rPh>
    <rPh sb="24" eb="26">
      <t>ドウニュウ</t>
    </rPh>
    <rPh sb="27" eb="29">
      <t>ヒツヨウ</t>
    </rPh>
    <rPh sb="30" eb="32">
      <t>バアイ</t>
    </rPh>
    <rPh sb="34" eb="36">
      <t>ガイトウ</t>
    </rPh>
    <rPh sb="48" eb="50">
      <t>ヒヨウ</t>
    </rPh>
    <rPh sb="51" eb="53">
      <t>キサイ</t>
    </rPh>
    <phoneticPr fontId="3"/>
  </si>
  <si>
    <t>（スイッチ等機器費用）</t>
    <rPh sb="5" eb="6">
      <t>ナド</t>
    </rPh>
    <rPh sb="6" eb="8">
      <t>キキ</t>
    </rPh>
    <rPh sb="8" eb="10">
      <t>ヒヨウ</t>
    </rPh>
    <phoneticPr fontId="3"/>
  </si>
  <si>
    <t>・ネットワークスイッチ、HUB等のネットワーク機器に関する費用を記載してください。</t>
    <rPh sb="15" eb="16">
      <t>ナド</t>
    </rPh>
    <rPh sb="23" eb="25">
      <t>キキ</t>
    </rPh>
    <rPh sb="26" eb="27">
      <t>カン</t>
    </rPh>
    <rPh sb="29" eb="31">
      <t>ヒヨウ</t>
    </rPh>
    <rPh sb="32" eb="34">
      <t>キサイ</t>
    </rPh>
    <phoneticPr fontId="3"/>
  </si>
  <si>
    <t>（無線AP費用）</t>
    <rPh sb="1" eb="3">
      <t>ムセン</t>
    </rPh>
    <rPh sb="5" eb="7">
      <t>ヒヨウ</t>
    </rPh>
    <phoneticPr fontId="3"/>
  </si>
  <si>
    <t>（その他部材費用）</t>
    <rPh sb="3" eb="4">
      <t>タ</t>
    </rPh>
    <rPh sb="4" eb="6">
      <t>ブザイ</t>
    </rPh>
    <rPh sb="6" eb="8">
      <t>ヒヨウ</t>
    </rPh>
    <phoneticPr fontId="3"/>
  </si>
  <si>
    <t>・ネットワーク機器を収容するラック及びラックに機器を収容するための機材等が必要となる場合は、その費用も含めて記載してください。（パッチケーブル等も含む）</t>
    <rPh sb="7" eb="9">
      <t>キキ</t>
    </rPh>
    <rPh sb="10" eb="12">
      <t>シュウヨウ</t>
    </rPh>
    <rPh sb="17" eb="18">
      <t>オヨ</t>
    </rPh>
    <rPh sb="23" eb="25">
      <t>キキ</t>
    </rPh>
    <rPh sb="26" eb="28">
      <t>シュウヨウ</t>
    </rPh>
    <rPh sb="33" eb="36">
      <t>キザイナド</t>
    </rPh>
    <rPh sb="37" eb="39">
      <t>ヒツヨウ</t>
    </rPh>
    <rPh sb="42" eb="44">
      <t>バアイ</t>
    </rPh>
    <rPh sb="48" eb="50">
      <t>ヒヨウ</t>
    </rPh>
    <rPh sb="51" eb="52">
      <t>フク</t>
    </rPh>
    <rPh sb="54" eb="56">
      <t>キサイ</t>
    </rPh>
    <rPh sb="71" eb="72">
      <t>ナド</t>
    </rPh>
    <rPh sb="73" eb="74">
      <t>フク</t>
    </rPh>
    <phoneticPr fontId="3"/>
  </si>
  <si>
    <t>・無線LAN用のアクセスポイント（AP）に関する費用を記載してください。</t>
    <rPh sb="1" eb="3">
      <t>ムセン</t>
    </rPh>
    <rPh sb="6" eb="7">
      <t>ヨウ</t>
    </rPh>
    <rPh sb="21" eb="22">
      <t>カン</t>
    </rPh>
    <rPh sb="24" eb="26">
      <t>ヒヨウ</t>
    </rPh>
    <rPh sb="27" eb="29">
      <t>キサイ</t>
    </rPh>
    <phoneticPr fontId="3"/>
  </si>
  <si>
    <t>・ネットワーク機器用にUPSが必要となる場合は、その費用も含めて記載してください。</t>
    <rPh sb="7" eb="9">
      <t>キキ</t>
    </rPh>
    <rPh sb="9" eb="10">
      <t>ヨウ</t>
    </rPh>
    <rPh sb="15" eb="17">
      <t>ヒツヨウ</t>
    </rPh>
    <rPh sb="20" eb="22">
      <t>バアイ</t>
    </rPh>
    <rPh sb="26" eb="28">
      <t>ヒヨウ</t>
    </rPh>
    <rPh sb="29" eb="30">
      <t>フク</t>
    </rPh>
    <rPh sb="32" eb="34">
      <t>キサイ</t>
    </rPh>
    <phoneticPr fontId="3"/>
  </si>
  <si>
    <t>・LANケーブル及び終端加工に必要な部材（コネクタ、パネル等）について費用を記載してください。</t>
    <rPh sb="8" eb="9">
      <t>オヨ</t>
    </rPh>
    <rPh sb="10" eb="12">
      <t>シュウタン</t>
    </rPh>
    <rPh sb="12" eb="14">
      <t>カコウ</t>
    </rPh>
    <rPh sb="15" eb="17">
      <t>ヒツヨウ</t>
    </rPh>
    <rPh sb="18" eb="20">
      <t>ブザイ</t>
    </rPh>
    <rPh sb="29" eb="30">
      <t>ナド</t>
    </rPh>
    <rPh sb="35" eb="37">
      <t>ヒヨウ</t>
    </rPh>
    <rPh sb="38" eb="40">
      <t>キサイ</t>
    </rPh>
    <phoneticPr fontId="3"/>
  </si>
  <si>
    <t>開発導入費用（C）</t>
    <rPh sb="0" eb="2">
      <t>カイハツ</t>
    </rPh>
    <rPh sb="2" eb="6">
      <t>ドウニュウヒヨウ</t>
    </rPh>
    <phoneticPr fontId="39"/>
  </si>
  <si>
    <t>設備構築費用（D）</t>
    <rPh sb="0" eb="2">
      <t>セツビ</t>
    </rPh>
    <rPh sb="2" eb="4">
      <t>コウチク</t>
    </rPh>
    <rPh sb="4" eb="6">
      <t>ヒヨウ</t>
    </rPh>
    <phoneticPr fontId="39"/>
  </si>
  <si>
    <t>構築費用合計（ア）＝（Ａ＋Ｂ＋Ｃ＋Ｄ）</t>
    <rPh sb="0" eb="2">
      <t>コウチク</t>
    </rPh>
    <rPh sb="2" eb="4">
      <t>ヒヨウ</t>
    </rPh>
    <rPh sb="4" eb="6">
      <t>ゴウケイ</t>
    </rPh>
    <phoneticPr fontId="39"/>
  </si>
  <si>
    <t>システム保守費用（E）｛本稼働後７年分｝</t>
    <rPh sb="4" eb="6">
      <t>ホシュ</t>
    </rPh>
    <rPh sb="6" eb="8">
      <t>ヒヨウ</t>
    </rPh>
    <rPh sb="12" eb="13">
      <t>ホン</t>
    </rPh>
    <rPh sb="13" eb="15">
      <t>カドウ</t>
    </rPh>
    <rPh sb="15" eb="16">
      <t>ゴ</t>
    </rPh>
    <rPh sb="17" eb="18">
      <t>ネン</t>
    </rPh>
    <rPh sb="18" eb="19">
      <t>ブン</t>
    </rPh>
    <phoneticPr fontId="39"/>
  </si>
  <si>
    <t>総合計（イ）=（ア）＋（E）</t>
    <rPh sb="0" eb="3">
      <t>ソウゴウケイ</t>
    </rPh>
    <phoneticPr fontId="39"/>
  </si>
  <si>
    <t>３．開発導入費（C）</t>
    <rPh sb="2" eb="4">
      <t>カイハツ</t>
    </rPh>
    <rPh sb="4" eb="6">
      <t>ドウニュウ</t>
    </rPh>
    <rPh sb="6" eb="7">
      <t>ヒ</t>
    </rPh>
    <phoneticPr fontId="3"/>
  </si>
  <si>
    <t>（開発費用）</t>
    <rPh sb="1" eb="3">
      <t>カイハツ</t>
    </rPh>
    <rPh sb="3" eb="5">
      <t>ヒヨウ</t>
    </rPh>
    <phoneticPr fontId="3"/>
  </si>
  <si>
    <t>４．設備構築費用（D）</t>
    <rPh sb="2" eb="4">
      <t>セツビ</t>
    </rPh>
    <rPh sb="4" eb="6">
      <t>コウチク</t>
    </rPh>
    <rPh sb="6" eb="8">
      <t>ヒヨウ</t>
    </rPh>
    <phoneticPr fontId="3"/>
  </si>
  <si>
    <t>（配線工事費用）</t>
    <rPh sb="1" eb="3">
      <t>ハイセン</t>
    </rPh>
    <rPh sb="3" eb="5">
      <t>コウジ</t>
    </rPh>
    <rPh sb="5" eb="7">
      <t>ヒヨウ</t>
    </rPh>
    <phoneticPr fontId="3"/>
  </si>
  <si>
    <t>（工事管理費用）</t>
    <rPh sb="1" eb="3">
      <t>コウジ</t>
    </rPh>
    <rPh sb="3" eb="5">
      <t>カンリ</t>
    </rPh>
    <rPh sb="5" eb="7">
      <t>ヒヨウ</t>
    </rPh>
    <phoneticPr fontId="3"/>
  </si>
  <si>
    <t>・ネットワーク設計、プロジェクト管理、機器設定・テスト作業、リハーサル等稼動準備、稼動立会等、人件費に相当する費用を記載してください。</t>
    <rPh sb="7" eb="9">
      <t>セッケイ</t>
    </rPh>
    <rPh sb="16" eb="18">
      <t>カンリ</t>
    </rPh>
    <rPh sb="19" eb="21">
      <t>キキ</t>
    </rPh>
    <rPh sb="21" eb="23">
      <t>セッテイ</t>
    </rPh>
    <rPh sb="27" eb="29">
      <t>サギョウ</t>
    </rPh>
    <rPh sb="35" eb="36">
      <t>トウ</t>
    </rPh>
    <rPh sb="36" eb="38">
      <t>カドウ</t>
    </rPh>
    <rPh sb="38" eb="40">
      <t>ジュンビ</t>
    </rPh>
    <rPh sb="41" eb="43">
      <t>カドウ</t>
    </rPh>
    <rPh sb="43" eb="45">
      <t>タチアイ</t>
    </rPh>
    <rPh sb="45" eb="46">
      <t>ナド</t>
    </rPh>
    <rPh sb="47" eb="50">
      <t>ジンケンヒ</t>
    </rPh>
    <rPh sb="51" eb="53">
      <t>ソウトウ</t>
    </rPh>
    <rPh sb="55" eb="57">
      <t>ヒヨウ</t>
    </rPh>
    <rPh sb="58" eb="60">
      <t>キサイ</t>
    </rPh>
    <phoneticPr fontId="3"/>
  </si>
  <si>
    <t>・LANケーブル敷設作業、終端加工等に関する費用を記載してください。</t>
    <rPh sb="8" eb="10">
      <t>フセツ</t>
    </rPh>
    <rPh sb="10" eb="12">
      <t>サギョウ</t>
    </rPh>
    <rPh sb="13" eb="15">
      <t>シュウタン</t>
    </rPh>
    <rPh sb="15" eb="17">
      <t>カコウ</t>
    </rPh>
    <rPh sb="17" eb="18">
      <t>ナド</t>
    </rPh>
    <rPh sb="19" eb="20">
      <t>カン</t>
    </rPh>
    <rPh sb="22" eb="24">
      <t>ヒヨウ</t>
    </rPh>
    <rPh sb="25" eb="27">
      <t>キサイ</t>
    </rPh>
    <phoneticPr fontId="3"/>
  </si>
  <si>
    <t>・建物建築中（引渡し前）の現地工事等で必要となる費用があれば記載してください。</t>
    <rPh sb="1" eb="3">
      <t>タテモノ</t>
    </rPh>
    <rPh sb="3" eb="5">
      <t>ケンチク</t>
    </rPh>
    <rPh sb="5" eb="6">
      <t>チュウ</t>
    </rPh>
    <rPh sb="7" eb="9">
      <t>ヒキワタ</t>
    </rPh>
    <rPh sb="10" eb="11">
      <t>マエ</t>
    </rPh>
    <rPh sb="13" eb="15">
      <t>ゲンチ</t>
    </rPh>
    <rPh sb="15" eb="17">
      <t>コウジ</t>
    </rPh>
    <rPh sb="17" eb="18">
      <t>ナド</t>
    </rPh>
    <rPh sb="19" eb="21">
      <t>ヒツヨウ</t>
    </rPh>
    <rPh sb="24" eb="26">
      <t>ヒヨウ</t>
    </rPh>
    <rPh sb="30" eb="32">
      <t>キサイ</t>
    </rPh>
    <phoneticPr fontId="3"/>
  </si>
  <si>
    <t>△</t>
    <phoneticPr fontId="3"/>
  </si>
  <si>
    <t>診察券発行システム［4-6］</t>
    <rPh sb="0" eb="3">
      <t>シンサツケン</t>
    </rPh>
    <rPh sb="3" eb="5">
      <t>ハッコウ</t>
    </rPh>
    <phoneticPr fontId="3"/>
  </si>
  <si>
    <t>先行更新</t>
    <rPh sb="0" eb="2">
      <t>センコウ</t>
    </rPh>
    <rPh sb="2" eb="4">
      <t>コウシン</t>
    </rPh>
    <phoneticPr fontId="3"/>
  </si>
  <si>
    <t>注射支援システム[12-2]</t>
    <rPh sb="0" eb="2">
      <t>チュウシャ</t>
    </rPh>
    <rPh sb="2" eb="4">
      <t>シエン</t>
    </rPh>
    <phoneticPr fontId="3"/>
  </si>
  <si>
    <t>服薬指導管理システム[12-3]</t>
    <rPh sb="0" eb="2">
      <t>フクヤク</t>
    </rPh>
    <rPh sb="2" eb="4">
      <t>シドウ</t>
    </rPh>
    <rPh sb="4" eb="6">
      <t>カンリ</t>
    </rPh>
    <phoneticPr fontId="3"/>
  </si>
  <si>
    <t>医薬品情報管理システム[12-4]</t>
    <rPh sb="0" eb="3">
      <t>イヤクヒン</t>
    </rPh>
    <rPh sb="3" eb="5">
      <t>ジョウホウ</t>
    </rPh>
    <rPh sb="5" eb="7">
      <t>カンリ</t>
    </rPh>
    <phoneticPr fontId="3"/>
  </si>
  <si>
    <t>薬品管理システム[12-5]</t>
    <rPh sb="0" eb="2">
      <t>ヤクヒン</t>
    </rPh>
    <rPh sb="2" eb="4">
      <t>カンリ</t>
    </rPh>
    <phoneticPr fontId="3"/>
  </si>
  <si>
    <t>持参薬管理システム[12-6]</t>
    <rPh sb="0" eb="2">
      <t>ジサン</t>
    </rPh>
    <rPh sb="2" eb="3">
      <t>ヤク</t>
    </rPh>
    <rPh sb="3" eb="5">
      <t>カンリ</t>
    </rPh>
    <phoneticPr fontId="3"/>
  </si>
  <si>
    <t>持参薬鑑別支援装置システム[12-7]</t>
    <rPh sb="0" eb="2">
      <t>ジサン</t>
    </rPh>
    <rPh sb="2" eb="3">
      <t>ヤク</t>
    </rPh>
    <rPh sb="3" eb="5">
      <t>カンベツ</t>
    </rPh>
    <rPh sb="5" eb="7">
      <t>シエン</t>
    </rPh>
    <rPh sb="7" eb="9">
      <t>ソウチ</t>
    </rPh>
    <phoneticPr fontId="3"/>
  </si>
  <si>
    <t>・「２ 見積明細書」の「依頼対象」の欄に”○”が記載された項目に、見積内容を記載してください。</t>
    <rPh sb="4" eb="6">
      <t>ミツモリ</t>
    </rPh>
    <rPh sb="6" eb="8">
      <t>メイサイ</t>
    </rPh>
    <rPh sb="8" eb="9">
      <t>ショ</t>
    </rPh>
    <rPh sb="12" eb="14">
      <t>イライ</t>
    </rPh>
    <rPh sb="14" eb="16">
      <t>タイショウ</t>
    </rPh>
    <rPh sb="18" eb="19">
      <t>ラン</t>
    </rPh>
    <rPh sb="24" eb="26">
      <t>キサイ</t>
    </rPh>
    <rPh sb="29" eb="31">
      <t>コウモク</t>
    </rPh>
    <rPh sb="33" eb="35">
      <t>ミツモリ</t>
    </rPh>
    <rPh sb="35" eb="37">
      <t>ナイヨウ</t>
    </rPh>
    <rPh sb="38" eb="40">
      <t>キサイ</t>
    </rPh>
    <phoneticPr fontId="3"/>
  </si>
  <si>
    <t>・「２ 見積明細書」の「構築対象」の欄が"継続"あるいは"先行更新"となっており、「依頼対象」の欄に”△”が記載された項目は、相手側システムに係る接続費用等を記載してください。</t>
    <rPh sb="4" eb="6">
      <t>ミツモリ</t>
    </rPh>
    <rPh sb="6" eb="8">
      <t>メイサイ</t>
    </rPh>
    <rPh sb="8" eb="9">
      <t>ショ</t>
    </rPh>
    <rPh sb="12" eb="14">
      <t>コウチク</t>
    </rPh>
    <rPh sb="14" eb="16">
      <t>タイショウ</t>
    </rPh>
    <rPh sb="18" eb="19">
      <t>ラン</t>
    </rPh>
    <rPh sb="21" eb="23">
      <t>ケイゾク</t>
    </rPh>
    <rPh sb="29" eb="31">
      <t>センコウ</t>
    </rPh>
    <rPh sb="31" eb="33">
      <t>コウシン</t>
    </rPh>
    <rPh sb="42" eb="44">
      <t>イライ</t>
    </rPh>
    <rPh sb="44" eb="46">
      <t>タイショウ</t>
    </rPh>
    <rPh sb="48" eb="49">
      <t>ラン</t>
    </rPh>
    <rPh sb="54" eb="56">
      <t>キサイ</t>
    </rPh>
    <rPh sb="59" eb="61">
      <t>コウモク</t>
    </rPh>
    <rPh sb="63" eb="65">
      <t>アイテ</t>
    </rPh>
    <rPh sb="65" eb="66">
      <t>ガワ</t>
    </rPh>
    <rPh sb="71" eb="72">
      <t>カカ</t>
    </rPh>
    <rPh sb="73" eb="75">
      <t>セツゾク</t>
    </rPh>
    <rPh sb="75" eb="77">
      <t>ヒヨウ</t>
    </rPh>
    <rPh sb="77" eb="78">
      <t>ナド</t>
    </rPh>
    <rPh sb="79" eb="81">
      <t>キサイ</t>
    </rPh>
    <phoneticPr fontId="3"/>
  </si>
  <si>
    <t>1. 医療情報システム　見積項目（調達グループ①）</t>
    <rPh sb="3" eb="5">
      <t>イリョウ</t>
    </rPh>
    <rPh sb="5" eb="7">
      <t>ジョウホウ</t>
    </rPh>
    <rPh sb="12" eb="14">
      <t>ミツモリ</t>
    </rPh>
    <rPh sb="14" eb="16">
      <t>コウモク</t>
    </rPh>
    <rPh sb="17" eb="19">
      <t>チョウタツ</t>
    </rPh>
    <phoneticPr fontId="3"/>
  </si>
  <si>
    <t>－</t>
  </si>
  <si>
    <t>放射線部門システム(簡易RIS)[6-1]</t>
    <rPh sb="0" eb="3">
      <t>ホウシャセン</t>
    </rPh>
    <rPh sb="3" eb="5">
      <t>ブモン</t>
    </rPh>
    <rPh sb="10" eb="12">
      <t>カンイ</t>
    </rPh>
    <phoneticPr fontId="3"/>
  </si>
  <si>
    <t>廃止</t>
    <rPh sb="0" eb="2">
      <t>ハイシ</t>
    </rPh>
    <phoneticPr fontId="3"/>
  </si>
  <si>
    <t>・「資料02 医療情報システム一覧」に示す各システム及びネットワークの構築に必要なハードウェア、ソフトウェア及び関連作業に関する各費用について 見積りの作成を依頼するものです。</t>
    <rPh sb="2" eb="4">
      <t>シリョウ</t>
    </rPh>
    <rPh sb="15" eb="17">
      <t>イチラン</t>
    </rPh>
    <rPh sb="19" eb="20">
      <t>シメ</t>
    </rPh>
    <rPh sb="21" eb="22">
      <t>カク</t>
    </rPh>
    <rPh sb="26" eb="27">
      <t>オヨ</t>
    </rPh>
    <rPh sb="35" eb="37">
      <t>コウチク</t>
    </rPh>
    <rPh sb="38" eb="40">
      <t>ヒツヨウ</t>
    </rPh>
    <rPh sb="54" eb="55">
      <t>オヨ</t>
    </rPh>
    <rPh sb="56" eb="58">
      <t>カンレン</t>
    </rPh>
    <rPh sb="58" eb="60">
      <t>サギョウ</t>
    </rPh>
    <rPh sb="61" eb="62">
      <t>カン</t>
    </rPh>
    <rPh sb="64" eb="65">
      <t>カク</t>
    </rPh>
    <rPh sb="65" eb="67">
      <t>ヒヨウ</t>
    </rPh>
    <rPh sb="72" eb="74">
      <t>ミツモ</t>
    </rPh>
    <rPh sb="76" eb="78">
      <t>サクセイ</t>
    </rPh>
    <rPh sb="79" eb="81">
      <t>イライ</t>
    </rPh>
    <phoneticPr fontId="3"/>
  </si>
  <si>
    <t>・貴社として提案するシステムが、「資料02」で記載したシステム構成と異なる場合は、以下を参考に記載してください。
また、システムの包含及び分割は、カタログ等の公開された情報で確認可能なパッケージ単位としてください。</t>
    <rPh sb="1" eb="3">
      <t>キシャ</t>
    </rPh>
    <rPh sb="6" eb="8">
      <t>テイアン</t>
    </rPh>
    <rPh sb="17" eb="19">
      <t>シリョウ</t>
    </rPh>
    <rPh sb="23" eb="25">
      <t>キサイ</t>
    </rPh>
    <rPh sb="31" eb="33">
      <t>コウセイ</t>
    </rPh>
    <rPh sb="34" eb="35">
      <t>コト</t>
    </rPh>
    <rPh sb="37" eb="39">
      <t>バアイ</t>
    </rPh>
    <rPh sb="41" eb="43">
      <t>イカ</t>
    </rPh>
    <rPh sb="44" eb="46">
      <t>サンコウ</t>
    </rPh>
    <rPh sb="47" eb="49">
      <t>キサイ</t>
    </rPh>
    <rPh sb="65" eb="67">
      <t>ホウガン</t>
    </rPh>
    <rPh sb="67" eb="68">
      <t>オヨ</t>
    </rPh>
    <rPh sb="69" eb="71">
      <t>ブンカツ</t>
    </rPh>
    <rPh sb="77" eb="78">
      <t>トウ</t>
    </rPh>
    <rPh sb="79" eb="81">
      <t>コウカイ</t>
    </rPh>
    <rPh sb="84" eb="86">
      <t>ジョウホウ</t>
    </rPh>
    <rPh sb="87" eb="89">
      <t>カクニン</t>
    </rPh>
    <rPh sb="89" eb="91">
      <t>カノウ</t>
    </rPh>
    <rPh sb="97" eb="99">
      <t>タンイ</t>
    </rPh>
    <phoneticPr fontId="3"/>
  </si>
  <si>
    <t>－</t>
    <phoneticPr fontId="3"/>
  </si>
  <si>
    <t>・「提供金額」には、当院相当の医療機関向けとして通常提供される金額を記載してください。</t>
    <rPh sb="2" eb="4">
      <t>テイキョウ</t>
    </rPh>
    <rPh sb="4" eb="6">
      <t>キンガク</t>
    </rPh>
    <rPh sb="10" eb="12">
      <t>トウイン</t>
    </rPh>
    <rPh sb="12" eb="14">
      <t>ソウトウ</t>
    </rPh>
    <rPh sb="15" eb="17">
      <t>イリョウ</t>
    </rPh>
    <rPh sb="17" eb="19">
      <t>キカン</t>
    </rPh>
    <rPh sb="19" eb="20">
      <t>ム</t>
    </rPh>
    <rPh sb="24" eb="26">
      <t>ツウジョウ</t>
    </rPh>
    <rPh sb="26" eb="28">
      <t>テイキョウ</t>
    </rPh>
    <rPh sb="31" eb="33">
      <t>キンガク</t>
    </rPh>
    <rPh sb="34" eb="36">
      <t>キサイ</t>
    </rPh>
    <phoneticPr fontId="3"/>
  </si>
  <si>
    <t>見積り作成要領（様式3）</t>
    <rPh sb="0" eb="2">
      <t>ミツモ</t>
    </rPh>
    <rPh sb="3" eb="5">
      <t>サクセイ</t>
    </rPh>
    <rPh sb="5" eb="7">
      <t>ヨウリョウ</t>
    </rPh>
    <rPh sb="8" eb="10">
      <t>ヨウシキ</t>
    </rPh>
    <phoneticPr fontId="3"/>
  </si>
  <si>
    <t>佐渡市立両津病院医療情報システム構築</t>
    <rPh sb="0" eb="4">
      <t>サドシリツ</t>
    </rPh>
    <rPh sb="4" eb="6">
      <t>リョウツ</t>
    </rPh>
    <rPh sb="6" eb="8">
      <t>ビョウイン</t>
    </rPh>
    <rPh sb="8" eb="10">
      <t>イリョウ</t>
    </rPh>
    <rPh sb="10" eb="12">
      <t>ジョウホウ</t>
    </rPh>
    <rPh sb="16" eb="18">
      <t>コウチク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</si>
</sst>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52" x14ac:knownFonts="1">
    <font>
      <sz val="11"/>
      <name val="Meiryo UI"/>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4"/>
      <name val="ＭＳ Ｐゴシック"/>
      <family val="3"/>
      <charset val="128"/>
    </font>
    <font>
      <u/>
      <sz val="11"/>
      <name val="ＭＳ Ｐ明朝"/>
      <family val="1"/>
      <charset val="128"/>
    </font>
    <font>
      <sz val="12"/>
      <name val="ＭＳ Ｐ明朝"/>
      <family val="1"/>
      <charset val="128"/>
    </font>
    <font>
      <b/>
      <u/>
      <sz val="18"/>
      <name val="ＭＳ Ｐ明朝"/>
      <family val="1"/>
      <charset val="128"/>
    </font>
    <font>
      <sz val="14"/>
      <name val="Century"/>
      <family val="1"/>
    </font>
    <font>
      <b/>
      <u/>
      <sz val="11"/>
      <name val="ＭＳ Ｐ明朝"/>
      <family val="1"/>
      <charset val="128"/>
    </font>
    <font>
      <sz val="11"/>
      <name val="Century"/>
      <family val="1"/>
    </font>
    <font>
      <u/>
      <sz val="20"/>
      <name val="ＭＳ Ｐ明朝"/>
      <family val="1"/>
      <charset val="128"/>
    </font>
    <font>
      <sz val="11"/>
      <name val="ＭＳ 明朝"/>
      <family val="1"/>
      <charset val="128"/>
    </font>
    <font>
      <b/>
      <sz val="12"/>
      <name val="ＭＳ Ｐ明朝"/>
      <family val="1"/>
      <charset val="128"/>
    </font>
    <font>
      <b/>
      <sz val="24"/>
      <name val="ＭＳ Ｐ明朝"/>
      <family val="1"/>
      <charset val="128"/>
    </font>
    <font>
      <sz val="8"/>
      <name val="ＭＳ Ｐ明朝"/>
      <family val="1"/>
      <charset val="128"/>
    </font>
    <font>
      <b/>
      <sz val="11"/>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1"/>
      <color theme="1"/>
      <name val="Meiryo UI"/>
      <family val="3"/>
      <charset val="128"/>
    </font>
    <font>
      <sz val="11"/>
      <color theme="1"/>
      <name val="ＭＳ Ｐゴシック"/>
      <family val="2"/>
      <scheme val="minor"/>
    </font>
    <font>
      <sz val="6"/>
      <name val="ＭＳ Ｐゴシック"/>
      <family val="3"/>
      <charset val="128"/>
      <scheme val="minor"/>
    </font>
    <font>
      <b/>
      <sz val="12"/>
      <color theme="1"/>
      <name val="Meiryo UI"/>
      <family val="3"/>
      <charset val="128"/>
    </font>
    <font>
      <sz val="12"/>
      <color theme="1"/>
      <name val="Meiryo UI"/>
      <family val="3"/>
      <charset val="128"/>
    </font>
    <font>
      <sz val="11"/>
      <color theme="0"/>
      <name val="ＭＳ Ｐゴシック"/>
      <family val="3"/>
      <charset val="128"/>
    </font>
    <font>
      <sz val="9"/>
      <color theme="1"/>
      <name val="Meiryo UI"/>
      <family val="3"/>
      <charset val="128"/>
    </font>
    <font>
      <sz val="12"/>
      <name val="Meiryo UI"/>
      <family val="3"/>
      <charset val="128"/>
    </font>
    <font>
      <b/>
      <u/>
      <sz val="16"/>
      <name val="Meiryo UI"/>
      <family val="3"/>
      <charset val="128"/>
    </font>
    <font>
      <b/>
      <sz val="11"/>
      <name val="Meiryo UI"/>
      <family val="3"/>
      <charset val="128"/>
    </font>
    <font>
      <b/>
      <u/>
      <sz val="12"/>
      <name val="Meiryo UI"/>
      <family val="3"/>
      <charset val="128"/>
    </font>
    <font>
      <b/>
      <sz val="14"/>
      <color theme="1"/>
      <name val="Meiryo UI"/>
      <family val="3"/>
      <charset val="128"/>
    </font>
    <font>
      <sz val="6"/>
      <name val="Meiryo UI"/>
      <family val="3"/>
      <charset val="128"/>
    </font>
    <font>
      <b/>
      <sz val="10"/>
      <name val="ＭＳ Ｐ明朝"/>
      <family val="1"/>
      <charset val="128"/>
    </font>
    <font>
      <sz val="10"/>
      <color theme="1"/>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theme="6"/>
        <bgColor indexed="64"/>
      </patternFill>
    </fill>
    <fill>
      <patternFill patternType="solid">
        <fgColor theme="0" tint="-0.14999847407452621"/>
        <bgColor indexed="64"/>
      </patternFill>
    </fill>
    <fill>
      <patternFill patternType="solid">
        <fgColor theme="0"/>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right/>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diagonal/>
    </border>
    <border>
      <left/>
      <right style="hair">
        <color indexed="64"/>
      </right>
      <top/>
      <bottom/>
      <diagonal/>
    </border>
    <border>
      <left/>
      <right style="hair">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double">
        <color indexed="64"/>
      </top>
      <bottom/>
      <diagonal/>
    </border>
    <border>
      <left/>
      <right style="medium">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thin">
        <color indexed="64"/>
      </top>
      <bottom/>
      <diagonal/>
    </border>
    <border>
      <left/>
      <right style="medium">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top style="medium">
        <color auto="1"/>
      </top>
      <bottom style="thin">
        <color theme="0" tint="-0.24994659260841701"/>
      </bottom>
      <diagonal/>
    </border>
    <border>
      <left style="medium">
        <color auto="1"/>
      </left>
      <right style="thin">
        <color theme="0" tint="-0.24994659260841701"/>
      </right>
      <top style="medium">
        <color auto="1"/>
      </top>
      <bottom style="thin">
        <color theme="0" tint="-0.24994659260841701"/>
      </bottom>
      <diagonal/>
    </border>
    <border>
      <left style="thin">
        <color theme="0" tint="-0.24994659260841701"/>
      </left>
      <right style="medium">
        <color auto="1"/>
      </right>
      <top style="medium">
        <color auto="1"/>
      </top>
      <bottom style="thin">
        <color theme="0" tint="-0.24994659260841701"/>
      </bottom>
      <diagonal/>
    </border>
    <border>
      <left style="thin">
        <color indexed="64"/>
      </left>
      <right style="thin">
        <color theme="0" tint="-0.24994659260841701"/>
      </right>
      <top style="thin">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top style="thin">
        <color theme="0" tint="-0.24994659260841701"/>
      </top>
      <bottom style="double">
        <color indexed="64"/>
      </bottom>
      <diagonal/>
    </border>
    <border>
      <left style="medium">
        <color auto="1"/>
      </left>
      <right style="thin">
        <color theme="0" tint="-0.24994659260841701"/>
      </right>
      <top style="thin">
        <color theme="0" tint="-0.24994659260841701"/>
      </top>
      <bottom style="double">
        <color indexed="64"/>
      </bottom>
      <diagonal/>
    </border>
    <border>
      <left style="thin">
        <color theme="0" tint="-0.24994659260841701"/>
      </left>
      <right style="medium">
        <color auto="1"/>
      </right>
      <top style="thin">
        <color theme="0" tint="-0.24994659260841701"/>
      </top>
      <bottom style="double">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auto="1"/>
      </left>
      <right style="thin">
        <color theme="0" tint="-0.24994659260841701"/>
      </right>
      <top/>
      <bottom style="thin">
        <color theme="0" tint="-0.24994659260841701"/>
      </bottom>
      <diagonal/>
    </border>
    <border>
      <left style="thin">
        <color theme="0" tint="-0.24994659260841701"/>
      </left>
      <right style="medium">
        <color auto="1"/>
      </right>
      <top/>
      <bottom style="thin">
        <color theme="0" tint="-0.24994659260841701"/>
      </bottom>
      <diagonal/>
    </border>
    <border>
      <left style="thin">
        <color indexed="64"/>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top style="thin">
        <color theme="0" tint="-0.24994659260841701"/>
      </top>
      <bottom style="medium">
        <color auto="1"/>
      </bottom>
      <diagonal/>
    </border>
    <border>
      <left style="medium">
        <color auto="1"/>
      </left>
      <right style="thin">
        <color theme="0" tint="-0.24994659260841701"/>
      </right>
      <top style="thin">
        <color theme="0" tint="-0.24994659260841701"/>
      </top>
      <bottom style="medium">
        <color auto="1"/>
      </bottom>
      <diagonal/>
    </border>
    <border>
      <left style="thin">
        <color theme="0" tint="-0.24994659260841701"/>
      </left>
      <right style="medium">
        <color auto="1"/>
      </right>
      <top style="thin">
        <color theme="0" tint="-0.24994659260841701"/>
      </top>
      <bottom style="medium">
        <color auto="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medium">
        <color indexed="64"/>
      </left>
      <right style="thin">
        <color theme="0" tint="-0.24994659260841701"/>
      </right>
      <top style="thin">
        <color theme="0" tint="-0.24994659260841701"/>
      </top>
      <bottom style="thin">
        <color indexed="64"/>
      </bottom>
      <diagonal/>
    </border>
    <border>
      <left style="thin">
        <color theme="0" tint="-0.24994659260841701"/>
      </left>
      <right style="medium">
        <color auto="1"/>
      </right>
      <top style="thin">
        <color theme="0" tint="-0.24994659260841701"/>
      </top>
      <bottom style="thin">
        <color indexed="64"/>
      </bottom>
      <diagonal/>
    </border>
    <border>
      <left style="thin">
        <color theme="0" tint="-0.24994659260841701"/>
      </left>
      <right style="thin">
        <color theme="0" tint="-0.24994659260841701"/>
      </right>
      <top style="medium">
        <color auto="1"/>
      </top>
      <bottom/>
      <diagonal/>
    </border>
    <border>
      <left style="thin">
        <color theme="0" tint="-0.24994659260841701"/>
      </left>
      <right style="thin">
        <color theme="0" tint="-0.24994659260841701"/>
      </right>
      <top/>
      <bottom style="double">
        <color indexed="64"/>
      </bottom>
      <diagonal/>
    </border>
    <border>
      <left style="medium">
        <color auto="1"/>
      </left>
      <right style="medium">
        <color auto="1"/>
      </right>
      <top style="medium">
        <color auto="1"/>
      </top>
      <bottom/>
      <diagonal/>
    </border>
    <border>
      <left style="medium">
        <color auto="1"/>
      </left>
      <right style="medium">
        <color auto="1"/>
      </right>
      <top/>
      <bottom style="double">
        <color indexed="64"/>
      </bottom>
      <diagonal/>
    </border>
    <border>
      <left/>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medium">
        <color auto="1"/>
      </left>
      <right style="thin">
        <color theme="0" tint="-0.24994659260841701"/>
      </right>
      <top style="thin">
        <color indexed="64"/>
      </top>
      <bottom style="thin">
        <color theme="0" tint="-0.24994659260841701"/>
      </bottom>
      <diagonal/>
    </border>
    <border>
      <left style="thin">
        <color theme="0" tint="-0.24994659260841701"/>
      </left>
      <right style="medium">
        <color auto="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bottom style="thin">
        <color theme="0" tint="-0.24994659260841701"/>
      </bottom>
      <diagonal/>
    </border>
    <border>
      <left/>
      <right/>
      <top style="medium">
        <color auto="1"/>
      </top>
      <bottom style="thin">
        <color theme="0" tint="-0.24994659260841701"/>
      </bottom>
      <diagonal/>
    </border>
    <border>
      <left/>
      <right/>
      <top style="thin">
        <color theme="0" tint="-0.24994659260841701"/>
      </top>
      <bottom style="double">
        <color indexed="64"/>
      </bottom>
      <diagonal/>
    </border>
    <border>
      <left/>
      <right/>
      <top/>
      <bottom style="thin">
        <color theme="0" tint="-0.24994659260841701"/>
      </bottom>
      <diagonal/>
    </border>
    <border>
      <left/>
      <right/>
      <top style="thin">
        <color theme="0" tint="-0.24994659260841701"/>
      </top>
      <bottom style="thin">
        <color indexed="64"/>
      </bottom>
      <diagonal/>
    </border>
    <border>
      <left/>
      <right/>
      <top style="thin">
        <color indexed="64"/>
      </top>
      <bottom style="thin">
        <color theme="0" tint="-0.24994659260841701"/>
      </bottom>
      <diagonal/>
    </border>
    <border>
      <left/>
      <right/>
      <top style="thin">
        <color theme="0" tint="-0.24994659260841701"/>
      </top>
      <bottom style="medium">
        <color auto="1"/>
      </bottom>
      <diagonal/>
    </border>
    <border>
      <left style="thin">
        <color theme="0" tint="-0.24994659260841701"/>
      </left>
      <right style="thin">
        <color auto="1"/>
      </right>
      <top style="medium">
        <color auto="1"/>
      </top>
      <bottom style="thin">
        <color theme="0" tint="-0.24994659260841701"/>
      </bottom>
      <diagonal/>
    </border>
    <border>
      <left style="thin">
        <color auto="1"/>
      </left>
      <right/>
      <top style="medium">
        <color auto="1"/>
      </top>
      <bottom style="thin">
        <color theme="0" tint="-0.24994659260841701"/>
      </bottom>
      <diagonal/>
    </border>
    <border>
      <left style="thin">
        <color theme="0" tint="-0.24994659260841701"/>
      </left>
      <right style="thin">
        <color auto="1"/>
      </right>
      <top style="thin">
        <color theme="0" tint="-0.24994659260841701"/>
      </top>
      <bottom style="double">
        <color indexed="64"/>
      </bottom>
      <diagonal/>
    </border>
    <border>
      <left style="thin">
        <color auto="1"/>
      </left>
      <right/>
      <top style="thin">
        <color theme="0" tint="-0.24994659260841701"/>
      </top>
      <bottom style="double">
        <color indexed="64"/>
      </bottom>
      <diagonal/>
    </border>
    <border>
      <left style="thin">
        <color auto="1"/>
      </left>
      <right/>
      <top/>
      <bottom style="thin">
        <color theme="0" tint="-0.24994659260841701"/>
      </bottom>
      <diagonal/>
    </border>
    <border>
      <left style="thin">
        <color auto="1"/>
      </left>
      <right/>
      <top style="thin">
        <color theme="0" tint="-0.24994659260841701"/>
      </top>
      <bottom style="thin">
        <color indexed="64"/>
      </bottom>
      <diagonal/>
    </border>
    <border>
      <left style="thin">
        <color auto="1"/>
      </left>
      <right/>
      <top style="thin">
        <color indexed="64"/>
      </top>
      <bottom style="thin">
        <color theme="0" tint="-0.24994659260841701"/>
      </bottom>
      <diagonal/>
    </border>
    <border>
      <left style="thin">
        <color theme="0" tint="-0.24994659260841701"/>
      </left>
      <right style="thin">
        <color auto="1"/>
      </right>
      <top style="thin">
        <color theme="0" tint="-0.24994659260841701"/>
      </top>
      <bottom style="medium">
        <color auto="1"/>
      </bottom>
      <diagonal/>
    </border>
    <border>
      <left style="thin">
        <color auto="1"/>
      </left>
      <right/>
      <top style="thin">
        <color theme="0" tint="-0.24994659260841701"/>
      </top>
      <bottom style="medium">
        <color auto="1"/>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medium">
        <color indexed="64"/>
      </right>
      <top style="hair">
        <color indexed="64"/>
      </top>
      <bottom/>
      <diagonal/>
    </border>
  </borders>
  <cellStyleXfs count="48">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19"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1" fillId="0" borderId="0">
      <alignment vertical="center"/>
    </xf>
    <xf numFmtId="0" fontId="2" fillId="0" borderId="0"/>
    <xf numFmtId="0" fontId="35" fillId="4" borderId="0" applyNumberFormat="0" applyBorder="0" applyAlignment="0" applyProtection="0">
      <alignment vertical="center"/>
    </xf>
    <xf numFmtId="0" fontId="37" fillId="0" borderId="0"/>
    <xf numFmtId="38" fontId="38" fillId="0" borderId="0" applyFont="0" applyFill="0" applyBorder="0" applyAlignment="0" applyProtection="0">
      <alignment vertical="center"/>
    </xf>
    <xf numFmtId="9" fontId="38" fillId="0" borderId="0" applyFont="0" applyFill="0" applyBorder="0" applyAlignment="0" applyProtection="0">
      <alignment vertical="center"/>
    </xf>
  </cellStyleXfs>
  <cellXfs count="253">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6" fillId="0" borderId="0" xfId="0" applyFont="1" applyAlignment="1">
      <alignment horizontal="right" vertical="center"/>
    </xf>
    <xf numFmtId="58" fontId="9" fillId="0" borderId="0" xfId="0" applyNumberFormat="1" applyFont="1" applyAlignment="1">
      <alignment horizontal="center" vertical="center" shrinkToFit="1"/>
    </xf>
    <xf numFmtId="58" fontId="9" fillId="0" borderId="0" xfId="0" applyNumberFormat="1" applyFont="1" applyAlignment="1">
      <alignment horizontal="center" vertical="center"/>
    </xf>
    <xf numFmtId="0" fontId="10" fillId="0" borderId="0" xfId="0" applyFont="1" applyAlignment="1">
      <alignment vertical="center"/>
    </xf>
    <xf numFmtId="58" fontId="11" fillId="0" borderId="0" xfId="0" applyNumberFormat="1" applyFont="1" applyAlignment="1">
      <alignment horizontal="center" vertical="center" shrinkToFit="1"/>
    </xf>
    <xf numFmtId="58" fontId="11" fillId="0" borderId="0" xfId="0" applyNumberFormat="1" applyFont="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horizontal="left" vertical="center" shrinkToFit="1"/>
    </xf>
    <xf numFmtId="58" fontId="13" fillId="0" borderId="0" xfId="0" applyNumberFormat="1" applyFont="1" applyAlignment="1">
      <alignment horizontal="left" vertical="center"/>
    </xf>
    <xf numFmtId="0" fontId="2" fillId="0" borderId="0" xfId="0" applyFont="1" applyAlignment="1">
      <alignment horizontal="left" vertical="center"/>
    </xf>
    <xf numFmtId="0" fontId="4" fillId="0" borderId="10" xfId="0" applyFont="1" applyBorder="1" applyAlignment="1">
      <alignment vertical="center"/>
    </xf>
    <xf numFmtId="0" fontId="2" fillId="0" borderId="11" xfId="0" applyFont="1" applyBorder="1" applyAlignment="1">
      <alignment horizontal="center" vertical="center"/>
    </xf>
    <xf numFmtId="0" fontId="0" fillId="0" borderId="0" xfId="0" applyAlignment="1">
      <alignment vertical="center"/>
    </xf>
    <xf numFmtId="0" fontId="4" fillId="0" borderId="12" xfId="0" applyFont="1" applyBorder="1" applyAlignment="1">
      <alignment vertical="center"/>
    </xf>
    <xf numFmtId="176" fontId="7" fillId="0" borderId="13" xfId="0" applyNumberFormat="1" applyFont="1" applyBorder="1" applyAlignment="1">
      <alignment horizontal="right" vertical="center"/>
    </xf>
    <xf numFmtId="0" fontId="13" fillId="0" borderId="0" xfId="0" applyFont="1" applyAlignment="1">
      <alignment vertical="center" shrinkToFit="1"/>
    </xf>
    <xf numFmtId="176" fontId="7" fillId="0" borderId="14" xfId="33" applyNumberFormat="1" applyFont="1" applyBorder="1" applyAlignment="1">
      <alignment vertical="center"/>
    </xf>
    <xf numFmtId="176" fontId="14" fillId="0" borderId="15" xfId="33" applyNumberFormat="1" applyFont="1" applyBorder="1" applyAlignment="1">
      <alignment vertical="center"/>
    </xf>
    <xf numFmtId="0" fontId="5" fillId="0" borderId="0" xfId="43" applyFont="1" applyAlignment="1">
      <alignment vertical="center"/>
    </xf>
    <xf numFmtId="0" fontId="5" fillId="24" borderId="16" xfId="43" applyFont="1" applyFill="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176" fontId="7" fillId="0" borderId="13" xfId="33" applyNumberFormat="1" applyFont="1" applyFill="1" applyBorder="1" applyAlignment="1">
      <alignment horizontal="right" vertical="center"/>
    </xf>
    <xf numFmtId="0" fontId="2" fillId="0" borderId="17" xfId="0" applyFont="1" applyBorder="1" applyAlignment="1">
      <alignment horizontal="center" vertical="center"/>
    </xf>
    <xf numFmtId="176" fontId="7" fillId="0" borderId="18" xfId="0" applyNumberFormat="1" applyFont="1" applyBorder="1" applyAlignment="1">
      <alignment horizontal="right" vertical="center"/>
    </xf>
    <xf numFmtId="176" fontId="7" fillId="0" borderId="18" xfId="33" applyNumberFormat="1" applyFont="1" applyFill="1" applyBorder="1" applyAlignment="1">
      <alignment horizontal="right" vertical="center"/>
    </xf>
    <xf numFmtId="0" fontId="4" fillId="0" borderId="19" xfId="0" applyFont="1" applyBorder="1" applyAlignment="1">
      <alignment vertical="center"/>
    </xf>
    <xf numFmtId="0" fontId="4" fillId="0" borderId="0" xfId="0" applyFont="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176" fontId="14" fillId="0" borderId="25" xfId="33" applyNumberFormat="1" applyFont="1" applyBorder="1" applyAlignment="1">
      <alignment vertical="center"/>
    </xf>
    <xf numFmtId="38" fontId="2" fillId="25" borderId="26" xfId="33" applyFont="1" applyFill="1" applyBorder="1" applyAlignment="1">
      <alignment horizontal="center" vertical="center"/>
    </xf>
    <xf numFmtId="0" fontId="17" fillId="24" borderId="27" xfId="0" applyFont="1" applyFill="1" applyBorder="1" applyAlignment="1">
      <alignment horizontal="left" vertical="center"/>
    </xf>
    <xf numFmtId="0" fontId="17" fillId="24" borderId="28" xfId="0" applyFont="1" applyFill="1" applyBorder="1" applyAlignment="1">
      <alignment horizontal="left" vertical="center"/>
    </xf>
    <xf numFmtId="176" fontId="14" fillId="24" borderId="14" xfId="0" applyNumberFormat="1" applyFont="1" applyFill="1" applyBorder="1" applyAlignment="1">
      <alignment horizontal="right" vertical="center"/>
    </xf>
    <xf numFmtId="0" fontId="2" fillId="24" borderId="27" xfId="0" applyFont="1" applyFill="1" applyBorder="1" applyAlignment="1">
      <alignment horizontal="center" vertical="center"/>
    </xf>
    <xf numFmtId="0" fontId="2" fillId="24" borderId="29" xfId="0" applyFont="1" applyFill="1" applyBorder="1" applyAlignment="1">
      <alignment horizontal="center" vertical="center"/>
    </xf>
    <xf numFmtId="0" fontId="17" fillId="24" borderId="30" xfId="0" applyFont="1" applyFill="1" applyBorder="1" applyAlignment="1">
      <alignment horizontal="left" vertical="center"/>
    </xf>
    <xf numFmtId="0" fontId="17" fillId="24" borderId="31" xfId="0" applyFont="1" applyFill="1" applyBorder="1" applyAlignment="1">
      <alignment horizontal="left" vertical="center"/>
    </xf>
    <xf numFmtId="176" fontId="14" fillId="24" borderId="32" xfId="0" applyNumberFormat="1" applyFont="1" applyFill="1" applyBorder="1" applyAlignment="1">
      <alignment horizontal="right" vertical="center"/>
    </xf>
    <xf numFmtId="0" fontId="17" fillId="24" borderId="33" xfId="0" applyFont="1" applyFill="1" applyBorder="1" applyAlignment="1">
      <alignment horizontal="left" vertical="center"/>
    </xf>
    <xf numFmtId="176" fontId="14" fillId="24" borderId="34" xfId="0" applyNumberFormat="1" applyFont="1" applyFill="1" applyBorder="1" applyAlignment="1">
      <alignment horizontal="right" vertical="center"/>
    </xf>
    <xf numFmtId="0" fontId="36" fillId="0" borderId="35" xfId="43" applyFont="1" applyBorder="1" applyAlignment="1">
      <alignment vertical="center"/>
    </xf>
    <xf numFmtId="0" fontId="5" fillId="0" borderId="35" xfId="43" applyFont="1" applyBorder="1" applyAlignment="1">
      <alignment vertical="center"/>
    </xf>
    <xf numFmtId="0" fontId="17" fillId="24" borderId="30" xfId="0" applyFont="1" applyFill="1" applyBorder="1" applyAlignment="1">
      <alignment vertical="center"/>
    </xf>
    <xf numFmtId="0" fontId="17" fillId="24" borderId="29" xfId="0" applyFont="1" applyFill="1" applyBorder="1" applyAlignment="1">
      <alignment vertical="center"/>
    </xf>
    <xf numFmtId="0" fontId="17" fillId="24" borderId="29" xfId="0" applyFont="1" applyFill="1" applyBorder="1" applyAlignment="1">
      <alignment horizontal="left" vertical="center"/>
    </xf>
    <xf numFmtId="0" fontId="2" fillId="24" borderId="33" xfId="0" applyFont="1" applyFill="1" applyBorder="1" applyAlignment="1">
      <alignment horizontal="center" vertical="center"/>
    </xf>
    <xf numFmtId="0" fontId="18" fillId="0" borderId="0" xfId="0" applyFont="1" applyAlignment="1">
      <alignment vertical="center"/>
    </xf>
    <xf numFmtId="176" fontId="14" fillId="24" borderId="36" xfId="0" applyNumberFormat="1" applyFont="1" applyFill="1" applyBorder="1" applyAlignment="1">
      <alignment vertical="center"/>
    </xf>
    <xf numFmtId="0" fontId="2" fillId="25" borderId="44" xfId="0" applyFont="1" applyFill="1" applyBorder="1" applyAlignment="1">
      <alignment horizontal="center" vertical="center"/>
    </xf>
    <xf numFmtId="0" fontId="17" fillId="24" borderId="38" xfId="0" applyFont="1" applyFill="1" applyBorder="1" applyAlignment="1">
      <alignment horizontal="left" vertical="center"/>
    </xf>
    <xf numFmtId="0" fontId="2" fillId="0" borderId="47" xfId="0" applyFont="1" applyBorder="1" applyAlignment="1">
      <alignment vertical="center" wrapText="1"/>
    </xf>
    <xf numFmtId="0" fontId="2" fillId="0" borderId="47" xfId="0" applyFont="1" applyBorder="1" applyAlignment="1">
      <alignment horizontal="left" vertical="center" wrapText="1"/>
    </xf>
    <xf numFmtId="0" fontId="2" fillId="0" borderId="48" xfId="0" applyFont="1" applyBorder="1" applyAlignment="1">
      <alignment vertical="center"/>
    </xf>
    <xf numFmtId="0" fontId="17" fillId="24" borderId="49" xfId="0" applyFont="1" applyFill="1" applyBorder="1" applyAlignment="1">
      <alignment horizontal="left" vertical="center"/>
    </xf>
    <xf numFmtId="0" fontId="2" fillId="0" borderId="47" xfId="0" applyFont="1" applyBorder="1" applyAlignment="1">
      <alignment vertical="center"/>
    </xf>
    <xf numFmtId="0" fontId="2" fillId="24" borderId="50" xfId="0" applyFont="1" applyFill="1" applyBorder="1" applyAlignment="1">
      <alignment vertical="center"/>
    </xf>
    <xf numFmtId="0" fontId="17" fillId="24" borderId="50" xfId="0" applyFont="1" applyFill="1" applyBorder="1" applyAlignment="1">
      <alignment horizontal="left" vertical="center"/>
    </xf>
    <xf numFmtId="0" fontId="2" fillId="0" borderId="48" xfId="0" applyFont="1" applyBorder="1" applyAlignment="1">
      <alignment horizontal="left" vertical="center"/>
    </xf>
    <xf numFmtId="0" fontId="2" fillId="0" borderId="48" xfId="0" applyFont="1" applyBorder="1" applyAlignment="1">
      <alignment vertical="center" wrapText="1"/>
    </xf>
    <xf numFmtId="176" fontId="14" fillId="24" borderId="39" xfId="0" applyNumberFormat="1" applyFont="1" applyFill="1" applyBorder="1" applyAlignment="1">
      <alignment horizontal="right" vertical="center"/>
    </xf>
    <xf numFmtId="176" fontId="7" fillId="0" borderId="51" xfId="0" applyNumberFormat="1" applyFont="1" applyBorder="1" applyAlignment="1">
      <alignment horizontal="right" vertical="center"/>
    </xf>
    <xf numFmtId="176" fontId="7" fillId="0" borderId="52" xfId="0" applyNumberFormat="1" applyFont="1" applyBorder="1" applyAlignment="1">
      <alignment horizontal="right" vertical="center"/>
    </xf>
    <xf numFmtId="176" fontId="14" fillId="24" borderId="53" xfId="0" applyNumberFormat="1" applyFont="1" applyFill="1" applyBorder="1" applyAlignment="1">
      <alignment horizontal="right" vertical="center"/>
    </xf>
    <xf numFmtId="176" fontId="7" fillId="24" borderId="40" xfId="0" applyNumberFormat="1" applyFont="1" applyFill="1" applyBorder="1" applyAlignment="1">
      <alignment horizontal="right" vertical="center"/>
    </xf>
    <xf numFmtId="176" fontId="14" fillId="24" borderId="40" xfId="0" applyNumberFormat="1" applyFont="1" applyFill="1" applyBorder="1" applyAlignment="1">
      <alignment horizontal="right" vertical="center"/>
    </xf>
    <xf numFmtId="176" fontId="14" fillId="0" borderId="52" xfId="0" applyNumberFormat="1" applyFont="1" applyBorder="1" applyAlignment="1">
      <alignment horizontal="right" vertical="center"/>
    </xf>
    <xf numFmtId="176" fontId="14" fillId="0" borderId="54" xfId="0" applyNumberFormat="1" applyFont="1" applyBorder="1" applyAlignment="1">
      <alignment horizontal="right" vertical="center"/>
    </xf>
    <xf numFmtId="38" fontId="2" fillId="25" borderId="55" xfId="33" applyFont="1" applyFill="1" applyBorder="1" applyAlignment="1">
      <alignment horizontal="center" vertical="center"/>
    </xf>
    <xf numFmtId="176" fontId="14" fillId="24" borderId="28" xfId="0" applyNumberFormat="1" applyFont="1" applyFill="1" applyBorder="1" applyAlignment="1">
      <alignment horizontal="right" vertical="center"/>
    </xf>
    <xf numFmtId="176" fontId="7" fillId="0" borderId="11" xfId="33" applyNumberFormat="1" applyFont="1" applyBorder="1" applyAlignment="1" applyProtection="1">
      <alignment horizontal="right" vertical="center"/>
    </xf>
    <xf numFmtId="176" fontId="7" fillId="0" borderId="11" xfId="0" applyNumberFormat="1" applyFont="1" applyBorder="1" applyAlignment="1">
      <alignment horizontal="right" vertical="center"/>
    </xf>
    <xf numFmtId="176" fontId="7" fillId="0" borderId="17" xfId="33" applyNumberFormat="1" applyFont="1" applyBorder="1" applyAlignment="1">
      <alignment horizontal="right" vertical="center"/>
    </xf>
    <xf numFmtId="176" fontId="14" fillId="24" borderId="31" xfId="0" applyNumberFormat="1" applyFont="1" applyFill="1" applyBorder="1" applyAlignment="1">
      <alignment horizontal="right" vertical="center"/>
    </xf>
    <xf numFmtId="176" fontId="7" fillId="0" borderId="17" xfId="0" applyNumberFormat="1" applyFont="1" applyBorder="1" applyAlignment="1">
      <alignment horizontal="right" vertical="center"/>
    </xf>
    <xf numFmtId="176" fontId="7" fillId="24" borderId="33" xfId="0" applyNumberFormat="1" applyFont="1" applyFill="1" applyBorder="1" applyAlignment="1">
      <alignment horizontal="right" vertical="center"/>
    </xf>
    <xf numFmtId="176" fontId="14" fillId="24" borderId="33" xfId="0" applyNumberFormat="1" applyFont="1" applyFill="1" applyBorder="1" applyAlignment="1">
      <alignment horizontal="right" vertical="center"/>
    </xf>
    <xf numFmtId="176" fontId="7" fillId="0" borderId="11" xfId="33" applyNumberFormat="1" applyFont="1" applyFill="1" applyBorder="1" applyAlignment="1">
      <alignment horizontal="right" vertical="center"/>
    </xf>
    <xf numFmtId="176" fontId="7" fillId="0" borderId="17" xfId="33" applyNumberFormat="1" applyFont="1" applyFill="1" applyBorder="1" applyAlignment="1">
      <alignment horizontal="right" vertical="center"/>
    </xf>
    <xf numFmtId="0" fontId="37" fillId="0" borderId="57" xfId="45" applyBorder="1"/>
    <xf numFmtId="0" fontId="37" fillId="0" borderId="59" xfId="45" applyBorder="1"/>
    <xf numFmtId="38" fontId="0" fillId="0" borderId="57" xfId="46" applyFont="1" applyBorder="1" applyAlignment="1">
      <alignment horizontal="centerContinuous"/>
    </xf>
    <xf numFmtId="38" fontId="0" fillId="0" borderId="58" xfId="46" applyFont="1" applyBorder="1" applyAlignment="1">
      <alignment horizontal="centerContinuous"/>
    </xf>
    <xf numFmtId="38" fontId="0" fillId="0" borderId="59" xfId="46" applyFont="1" applyBorder="1" applyAlignment="1">
      <alignment horizontal="centerContinuous"/>
    </xf>
    <xf numFmtId="38" fontId="0" fillId="0" borderId="60" xfId="46" applyFont="1" applyBorder="1" applyAlignment="1">
      <alignment horizontal="centerContinuous"/>
    </xf>
    <xf numFmtId="0" fontId="0" fillId="0" borderId="58" xfId="46" applyNumberFormat="1" applyFont="1" applyBorder="1" applyAlignment="1">
      <alignment horizontal="centerContinuous"/>
    </xf>
    <xf numFmtId="38" fontId="0" fillId="0" borderId="61" xfId="46" applyFont="1" applyBorder="1" applyAlignment="1">
      <alignment horizontal="centerContinuous"/>
    </xf>
    <xf numFmtId="0" fontId="37" fillId="0" borderId="0" xfId="45"/>
    <xf numFmtId="0" fontId="37" fillId="0" borderId="62" xfId="45" applyBorder="1" applyAlignment="1">
      <alignment horizontal="center"/>
    </xf>
    <xf numFmtId="0" fontId="37" fillId="0" borderId="64" xfId="45" applyBorder="1" applyAlignment="1">
      <alignment horizontal="center"/>
    </xf>
    <xf numFmtId="38" fontId="0" fillId="0" borderId="62" xfId="46" applyFont="1" applyBorder="1" applyAlignment="1">
      <alignment horizontal="center"/>
    </xf>
    <xf numFmtId="38" fontId="0" fillId="0" borderId="63" xfId="46" applyFont="1" applyBorder="1" applyAlignment="1">
      <alignment horizontal="center"/>
    </xf>
    <xf numFmtId="38" fontId="0" fillId="0" borderId="64" xfId="46" applyFont="1" applyBorder="1" applyAlignment="1">
      <alignment horizontal="center"/>
    </xf>
    <xf numFmtId="38" fontId="0" fillId="0" borderId="65" xfId="46" applyFont="1" applyBorder="1" applyAlignment="1">
      <alignment horizontal="center"/>
    </xf>
    <xf numFmtId="38" fontId="0" fillId="0" borderId="66" xfId="46" applyFont="1" applyBorder="1" applyAlignment="1">
      <alignment horizontal="center"/>
    </xf>
    <xf numFmtId="0" fontId="37" fillId="0" borderId="0" xfId="45" applyAlignment="1">
      <alignment horizontal="center"/>
    </xf>
    <xf numFmtId="0" fontId="37" fillId="0" borderId="67" xfId="45" applyBorder="1"/>
    <xf numFmtId="0" fontId="37" fillId="0" borderId="68" xfId="45" applyBorder="1"/>
    <xf numFmtId="0" fontId="37" fillId="0" borderId="69" xfId="45" applyBorder="1"/>
    <xf numFmtId="38" fontId="40" fillId="0" borderId="67" xfId="46" applyFont="1" applyBorder="1" applyAlignment="1"/>
    <xf numFmtId="38" fontId="0" fillId="0" borderId="68" xfId="46" applyFont="1" applyBorder="1" applyAlignment="1"/>
    <xf numFmtId="38" fontId="0" fillId="0" borderId="69" xfId="46" applyFont="1" applyBorder="1" applyAlignment="1"/>
    <xf numFmtId="38" fontId="41" fillId="0" borderId="70" xfId="46" applyFont="1" applyBorder="1" applyAlignment="1"/>
    <xf numFmtId="38" fontId="40" fillId="0" borderId="69" xfId="46" applyFont="1" applyBorder="1" applyAlignment="1"/>
    <xf numFmtId="38" fontId="0" fillId="0" borderId="70" xfId="46" applyFont="1" applyBorder="1" applyAlignment="1"/>
    <xf numFmtId="38" fontId="40" fillId="0" borderId="71" xfId="46" applyFont="1" applyBorder="1" applyAlignment="1"/>
    <xf numFmtId="177" fontId="0" fillId="0" borderId="0" xfId="47" applyNumberFormat="1" applyFont="1" applyAlignment="1"/>
    <xf numFmtId="0" fontId="37" fillId="0" borderId="72" xfId="45" applyBorder="1"/>
    <xf numFmtId="0" fontId="37" fillId="0" borderId="73" xfId="45" applyBorder="1"/>
    <xf numFmtId="0" fontId="37" fillId="0" borderId="74" xfId="45" applyBorder="1"/>
    <xf numFmtId="38" fontId="40" fillId="0" borderId="72" xfId="46" applyFont="1" applyBorder="1" applyAlignment="1"/>
    <xf numFmtId="38" fontId="0" fillId="0" borderId="73" xfId="46" applyFont="1" applyBorder="1" applyAlignment="1"/>
    <xf numFmtId="38" fontId="0" fillId="0" borderId="74" xfId="46" applyFont="1" applyBorder="1" applyAlignment="1"/>
    <xf numFmtId="38" fontId="41" fillId="0" borderId="75" xfId="46" applyFont="1" applyBorder="1" applyAlignment="1"/>
    <xf numFmtId="38" fontId="40" fillId="0" borderId="74" xfId="46" applyFont="1" applyBorder="1" applyAlignment="1"/>
    <xf numFmtId="38" fontId="0" fillId="0" borderId="75" xfId="46" applyFont="1" applyBorder="1" applyAlignment="1"/>
    <xf numFmtId="38" fontId="40" fillId="0" borderId="76" xfId="46" applyFont="1" applyBorder="1" applyAlignment="1"/>
    <xf numFmtId="0" fontId="37" fillId="0" borderId="77" xfId="45" applyBorder="1"/>
    <xf numFmtId="0" fontId="37" fillId="0" borderId="78" xfId="45" applyBorder="1"/>
    <xf numFmtId="0" fontId="37" fillId="0" borderId="79" xfId="45" applyBorder="1"/>
    <xf numFmtId="38" fontId="40" fillId="0" borderId="77" xfId="46" applyFont="1" applyBorder="1" applyAlignment="1"/>
    <xf numFmtId="38" fontId="0" fillId="0" borderId="78" xfId="46" applyFont="1" applyBorder="1" applyAlignment="1"/>
    <xf numFmtId="38" fontId="0" fillId="0" borderId="79" xfId="46" applyFont="1" applyBorder="1" applyAlignment="1"/>
    <xf numFmtId="38" fontId="41" fillId="0" borderId="80" xfId="46" applyFont="1" applyBorder="1" applyAlignment="1"/>
    <xf numFmtId="38" fontId="40" fillId="0" borderId="79" xfId="46" applyFont="1" applyBorder="1" applyAlignment="1"/>
    <xf numFmtId="38" fontId="0" fillId="0" borderId="80" xfId="46" applyFont="1" applyBorder="1" applyAlignment="1"/>
    <xf numFmtId="38" fontId="40" fillId="0" borderId="81" xfId="46" applyFont="1" applyBorder="1" applyAlignment="1"/>
    <xf numFmtId="0" fontId="37" fillId="0" borderId="62" xfId="45" applyBorder="1"/>
    <xf numFmtId="0" fontId="37" fillId="0" borderId="63" xfId="45" applyBorder="1"/>
    <xf numFmtId="0" fontId="37" fillId="0" borderId="64" xfId="45" applyBorder="1"/>
    <xf numFmtId="38" fontId="40" fillId="0" borderId="62" xfId="46" applyFont="1" applyBorder="1" applyAlignment="1"/>
    <xf numFmtId="38" fontId="0" fillId="0" borderId="63" xfId="46" applyFont="1" applyBorder="1" applyAlignment="1"/>
    <xf numFmtId="38" fontId="0" fillId="0" borderId="64" xfId="46" applyFont="1" applyBorder="1" applyAlignment="1"/>
    <xf numFmtId="38" fontId="41" fillId="0" borderId="65" xfId="46" applyFont="1" applyBorder="1" applyAlignment="1"/>
    <xf numFmtId="38" fontId="40" fillId="0" borderId="64" xfId="46" applyFont="1" applyBorder="1" applyAlignment="1"/>
    <xf numFmtId="38" fontId="0" fillId="0" borderId="65" xfId="46" applyFont="1" applyBorder="1" applyAlignment="1"/>
    <xf numFmtId="38" fontId="40" fillId="0" borderId="66" xfId="46" applyFont="1" applyBorder="1" applyAlignment="1"/>
    <xf numFmtId="38" fontId="0" fillId="0" borderId="0" xfId="46" applyFont="1" applyAlignment="1"/>
    <xf numFmtId="176" fontId="7" fillId="0" borderId="56" xfId="0" applyNumberFormat="1" applyFont="1" applyBorder="1" applyAlignment="1">
      <alignment horizontal="right" vertical="center"/>
    </xf>
    <xf numFmtId="38" fontId="42" fillId="26" borderId="63" xfId="46" applyFont="1" applyFill="1" applyBorder="1" applyAlignment="1">
      <alignment horizontal="center" wrapText="1"/>
    </xf>
    <xf numFmtId="38" fontId="42" fillId="26" borderId="64" xfId="46" applyFont="1" applyFill="1" applyBorder="1" applyAlignment="1">
      <alignment horizontal="center" wrapText="1"/>
    </xf>
    <xf numFmtId="38" fontId="42" fillId="26" borderId="63" xfId="46" applyFont="1" applyFill="1" applyBorder="1" applyAlignment="1">
      <alignment horizontal="center"/>
    </xf>
    <xf numFmtId="38" fontId="42" fillId="26" borderId="64" xfId="46" applyFont="1" applyFill="1" applyBorder="1" applyAlignment="1">
      <alignment horizontal="center"/>
    </xf>
    <xf numFmtId="177" fontId="0" fillId="0" borderId="86" xfId="47" applyNumberFormat="1" applyFont="1" applyBorder="1" applyAlignment="1"/>
    <xf numFmtId="0" fontId="37" fillId="0" borderId="87" xfId="45" applyBorder="1"/>
    <xf numFmtId="0" fontId="37" fillId="0" borderId="88" xfId="45" applyBorder="1"/>
    <xf numFmtId="0" fontId="37" fillId="0" borderId="89" xfId="45" applyBorder="1"/>
    <xf numFmtId="38" fontId="40" fillId="0" borderId="87" xfId="46" applyFont="1" applyBorder="1" applyAlignment="1"/>
    <xf numFmtId="38" fontId="0" fillId="0" borderId="88" xfId="46" applyFont="1" applyBorder="1" applyAlignment="1"/>
    <xf numFmtId="38" fontId="0" fillId="0" borderId="89" xfId="46" applyFont="1" applyBorder="1" applyAlignment="1"/>
    <xf numFmtId="38" fontId="41" fillId="0" borderId="90" xfId="46" applyFont="1" applyBorder="1" applyAlignment="1"/>
    <xf numFmtId="38" fontId="40" fillId="0" borderId="89" xfId="46" applyFont="1" applyBorder="1" applyAlignment="1"/>
    <xf numFmtId="38" fontId="0" fillId="0" borderId="90" xfId="46" applyFont="1" applyBorder="1" applyAlignment="1"/>
    <xf numFmtId="38" fontId="40" fillId="0" borderId="91" xfId="46" applyFont="1" applyBorder="1" applyAlignment="1"/>
    <xf numFmtId="177" fontId="0" fillId="0" borderId="40" xfId="47" applyNumberFormat="1" applyFont="1" applyBorder="1" applyAlignment="1"/>
    <xf numFmtId="0" fontId="37" fillId="0" borderId="88" xfId="45" applyBorder="1" applyAlignment="1">
      <alignment shrinkToFit="1"/>
    </xf>
    <xf numFmtId="38" fontId="40" fillId="27" borderId="87" xfId="46" applyFont="1" applyFill="1" applyBorder="1" applyAlignment="1"/>
    <xf numFmtId="38" fontId="0" fillId="27" borderId="88" xfId="46" applyFont="1" applyFill="1" applyBorder="1" applyAlignment="1"/>
    <xf numFmtId="38" fontId="0" fillId="27" borderId="89" xfId="46" applyFont="1" applyFill="1" applyBorder="1" applyAlignment="1"/>
    <xf numFmtId="38" fontId="0" fillId="27" borderId="92" xfId="46" applyFont="1" applyFill="1" applyBorder="1" applyAlignment="1"/>
    <xf numFmtId="38" fontId="0" fillId="27" borderId="91" xfId="46" applyFont="1" applyFill="1" applyBorder="1" applyAlignment="1"/>
    <xf numFmtId="38" fontId="40" fillId="27" borderId="67" xfId="46" applyFont="1" applyFill="1" applyBorder="1" applyAlignment="1"/>
    <xf numFmtId="38" fontId="0" fillId="27" borderId="68" xfId="46" applyFont="1" applyFill="1" applyBorder="1" applyAlignment="1"/>
    <xf numFmtId="38" fontId="0" fillId="27" borderId="69" xfId="46" applyFont="1" applyFill="1" applyBorder="1" applyAlignment="1"/>
    <xf numFmtId="38" fontId="0" fillId="27" borderId="94" xfId="46" applyFont="1" applyFill="1" applyBorder="1" applyAlignment="1"/>
    <xf numFmtId="38" fontId="0" fillId="27" borderId="71" xfId="46" applyFont="1" applyFill="1" applyBorder="1" applyAlignment="1"/>
    <xf numFmtId="38" fontId="0" fillId="0" borderId="71" xfId="46" applyFont="1" applyBorder="1" applyAlignment="1"/>
    <xf numFmtId="38" fontId="40" fillId="0" borderId="77" xfId="46" applyFont="1" applyFill="1" applyBorder="1" applyAlignment="1"/>
    <xf numFmtId="38" fontId="0" fillId="0" borderId="78" xfId="46" applyFont="1" applyFill="1" applyBorder="1" applyAlignment="1"/>
    <xf numFmtId="38" fontId="0" fillId="0" borderId="79" xfId="46" applyFont="1" applyFill="1" applyBorder="1" applyAlignment="1"/>
    <xf numFmtId="38" fontId="0" fillId="0" borderId="93" xfId="46" applyFont="1" applyFill="1" applyBorder="1" applyAlignment="1"/>
    <xf numFmtId="38" fontId="0" fillId="0" borderId="81" xfId="46" applyFont="1" applyFill="1" applyBorder="1" applyAlignment="1"/>
    <xf numFmtId="0" fontId="40" fillId="0" borderId="0" xfId="45" applyFont="1"/>
    <xf numFmtId="0" fontId="37" fillId="0" borderId="64" xfId="45" applyBorder="1" applyAlignment="1">
      <alignment horizontal="center" wrapText="1"/>
    </xf>
    <xf numFmtId="0" fontId="37" fillId="0" borderId="59" xfId="45" applyBorder="1" applyAlignment="1">
      <alignment horizontal="center"/>
    </xf>
    <xf numFmtId="0" fontId="37" fillId="0" borderId="69" xfId="45" applyBorder="1" applyAlignment="1">
      <alignment horizontal="center"/>
    </xf>
    <xf numFmtId="0" fontId="37" fillId="0" borderId="79" xfId="45" applyBorder="1" applyAlignment="1">
      <alignment horizontal="center"/>
    </xf>
    <xf numFmtId="0" fontId="37" fillId="0" borderId="89" xfId="45" applyBorder="1" applyAlignment="1">
      <alignment horizontal="center"/>
    </xf>
    <xf numFmtId="0" fontId="37" fillId="0" borderId="74" xfId="45" applyBorder="1" applyAlignment="1">
      <alignment horizontal="center"/>
    </xf>
    <xf numFmtId="0" fontId="44" fillId="0" borderId="0" xfId="0" applyFont="1" applyAlignment="1">
      <alignment vertical="top"/>
    </xf>
    <xf numFmtId="0" fontId="44" fillId="0" borderId="0" xfId="0" applyFont="1" applyAlignment="1">
      <alignment vertical="top" wrapText="1"/>
    </xf>
    <xf numFmtId="38" fontId="0" fillId="0" borderId="95" xfId="46" applyFont="1" applyBorder="1" applyAlignment="1">
      <alignment horizontal="centerContinuous"/>
    </xf>
    <xf numFmtId="38" fontId="42" fillId="26" borderId="96" xfId="46" applyFont="1" applyFill="1" applyBorder="1" applyAlignment="1">
      <alignment horizontal="center" wrapText="1"/>
    </xf>
    <xf numFmtId="38" fontId="0" fillId="0" borderId="97" xfId="46" applyFont="1" applyBorder="1" applyAlignment="1"/>
    <xf numFmtId="38" fontId="0" fillId="0" borderId="98" xfId="46" applyFont="1" applyBorder="1" applyAlignment="1"/>
    <xf numFmtId="38" fontId="0" fillId="0" borderId="99" xfId="46" applyFont="1" applyBorder="1" applyAlignment="1"/>
    <xf numFmtId="38" fontId="0" fillId="0" borderId="96" xfId="46" applyFont="1" applyBorder="1" applyAlignment="1"/>
    <xf numFmtId="38" fontId="0" fillId="0" borderId="100" xfId="46" applyFont="1" applyBorder="1" applyAlignment="1"/>
    <xf numFmtId="38" fontId="0" fillId="0" borderId="101" xfId="46" applyFont="1" applyBorder="1" applyAlignment="1">
      <alignment horizontal="centerContinuous"/>
    </xf>
    <xf numFmtId="38" fontId="0" fillId="0" borderId="102" xfId="46" applyFont="1" applyBorder="1" applyAlignment="1">
      <alignment horizontal="centerContinuous"/>
    </xf>
    <xf numFmtId="38" fontId="42" fillId="26" borderId="103" xfId="46" applyFont="1" applyFill="1" applyBorder="1" applyAlignment="1">
      <alignment horizontal="center" wrapText="1"/>
    </xf>
    <xf numFmtId="38" fontId="0" fillId="0" borderId="94" xfId="46" applyFont="1" applyBorder="1" applyAlignment="1"/>
    <xf numFmtId="38" fontId="0" fillId="0" borderId="93" xfId="46" applyFont="1" applyBorder="1" applyAlignment="1"/>
    <xf numFmtId="38" fontId="0" fillId="0" borderId="92" xfId="46" applyFont="1" applyBorder="1" applyAlignment="1"/>
    <xf numFmtId="38" fontId="0" fillId="0" borderId="103" xfId="46" applyFont="1" applyBorder="1" applyAlignment="1"/>
    <xf numFmtId="38" fontId="0" fillId="0" borderId="108" xfId="46" applyFont="1" applyBorder="1" applyAlignment="1"/>
    <xf numFmtId="38" fontId="1" fillId="28" borderId="104" xfId="46" applyFont="1" applyFill="1" applyBorder="1" applyAlignment="1">
      <alignment horizontal="center" wrapText="1"/>
    </xf>
    <xf numFmtId="38" fontId="46" fillId="0" borderId="105" xfId="46" applyFont="1" applyBorder="1" applyAlignment="1"/>
    <xf numFmtId="38" fontId="46" fillId="0" borderId="106" xfId="46" applyFont="1" applyBorder="1" applyAlignment="1"/>
    <xf numFmtId="38" fontId="46" fillId="0" borderId="107" xfId="46" applyFont="1" applyBorder="1" applyAlignment="1"/>
    <xf numFmtId="38" fontId="46" fillId="0" borderId="104" xfId="46" applyFont="1" applyBorder="1" applyAlignment="1"/>
    <xf numFmtId="38" fontId="46" fillId="0" borderId="109" xfId="46" applyFont="1" applyBorder="1" applyAlignment="1"/>
    <xf numFmtId="0" fontId="2" fillId="0" borderId="110" xfId="0" applyFont="1" applyBorder="1" applyAlignment="1">
      <alignment horizontal="center" vertical="center"/>
    </xf>
    <xf numFmtId="0" fontId="2" fillId="0" borderId="111" xfId="0" applyFont="1" applyBorder="1" applyAlignment="1">
      <alignment vertical="center" wrapText="1"/>
    </xf>
    <xf numFmtId="176" fontId="7" fillId="0" borderId="112" xfId="0" applyNumberFormat="1" applyFont="1" applyBorder="1" applyAlignment="1">
      <alignment horizontal="right" vertical="center"/>
    </xf>
    <xf numFmtId="176" fontId="7" fillId="0" borderId="110" xfId="33" applyNumberFormat="1" applyFont="1" applyFill="1" applyBorder="1" applyAlignment="1">
      <alignment horizontal="right" vertical="center"/>
    </xf>
    <xf numFmtId="176" fontId="7" fillId="0" borderId="113" xfId="33" applyNumberFormat="1" applyFont="1" applyFill="1" applyBorder="1" applyAlignment="1">
      <alignment horizontal="right" vertical="center"/>
    </xf>
    <xf numFmtId="38" fontId="0" fillId="0" borderId="91" xfId="46" applyFont="1" applyBorder="1" applyAlignment="1"/>
    <xf numFmtId="0" fontId="37" fillId="0" borderId="68" xfId="45" applyBorder="1" applyAlignment="1">
      <alignment shrinkToFit="1"/>
    </xf>
    <xf numFmtId="0" fontId="48" fillId="0" borderId="0" xfId="45" applyFont="1"/>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12" xfId="0" applyFont="1" applyBorder="1" applyAlignment="1">
      <alignment horizontal="center" vertical="center"/>
    </xf>
    <xf numFmtId="176" fontId="14" fillId="0" borderId="11" xfId="33" applyNumberFormat="1" applyFont="1" applyFill="1" applyBorder="1" applyAlignment="1">
      <alignment horizontal="right" vertical="center"/>
    </xf>
    <xf numFmtId="176" fontId="14" fillId="0" borderId="56" xfId="0" applyNumberFormat="1" applyFont="1" applyBorder="1" applyAlignment="1">
      <alignment horizontal="right" vertical="center"/>
    </xf>
    <xf numFmtId="0" fontId="51" fillId="0" borderId="69" xfId="45" applyFont="1" applyBorder="1" applyAlignment="1">
      <alignment horizontal="center"/>
    </xf>
    <xf numFmtId="0" fontId="51" fillId="0" borderId="89" xfId="45" applyFont="1" applyBorder="1" applyAlignment="1">
      <alignment horizontal="center"/>
    </xf>
    <xf numFmtId="0" fontId="37" fillId="0" borderId="69" xfId="45" quotePrefix="1" applyBorder="1" applyAlignment="1">
      <alignment horizontal="center"/>
    </xf>
    <xf numFmtId="0" fontId="37" fillId="0" borderId="89" xfId="45" quotePrefix="1" applyBorder="1" applyAlignment="1">
      <alignment horizontal="center"/>
    </xf>
    <xf numFmtId="0" fontId="45" fillId="0" borderId="0" xfId="0" applyFont="1" applyAlignment="1">
      <alignment horizontal="center" vertical="top"/>
    </xf>
    <xf numFmtId="0" fontId="47" fillId="0" borderId="0" xfId="0" applyFont="1" applyAlignment="1">
      <alignment vertical="top" wrapText="1"/>
    </xf>
    <xf numFmtId="0" fontId="8" fillId="0" borderId="0" xfId="0" applyFont="1" applyAlignment="1">
      <alignment vertical="center"/>
    </xf>
    <xf numFmtId="0" fontId="15" fillId="0" borderId="0" xfId="0" applyFont="1" applyAlignment="1">
      <alignment horizontal="center" vertical="center"/>
    </xf>
    <xf numFmtId="0" fontId="17" fillId="25" borderId="22" xfId="0" applyFont="1" applyFill="1" applyBorder="1" applyAlignment="1">
      <alignment horizontal="center" vertical="center" wrapText="1"/>
    </xf>
    <xf numFmtId="0" fontId="17" fillId="25" borderId="24" xfId="0" applyFont="1" applyFill="1" applyBorder="1" applyAlignment="1">
      <alignment horizontal="center" vertical="center" wrapText="1"/>
    </xf>
    <xf numFmtId="0" fontId="17" fillId="25" borderId="19" xfId="0" applyFont="1" applyFill="1" applyBorder="1" applyAlignment="1">
      <alignment horizontal="center" vertical="center" wrapText="1"/>
    </xf>
    <xf numFmtId="0" fontId="17" fillId="25" borderId="20" xfId="0" applyFont="1" applyFill="1" applyBorder="1" applyAlignment="1">
      <alignment horizontal="center" vertical="center" wrapText="1"/>
    </xf>
    <xf numFmtId="0" fontId="17" fillId="25" borderId="10" xfId="0" applyFont="1" applyFill="1" applyBorder="1" applyAlignment="1">
      <alignment horizontal="center" vertical="center" wrapText="1"/>
    </xf>
    <xf numFmtId="0" fontId="17" fillId="25" borderId="21" xfId="0" applyFont="1" applyFill="1" applyBorder="1" applyAlignment="1">
      <alignment horizontal="center" vertical="center" wrapText="1"/>
    </xf>
    <xf numFmtId="0" fontId="2" fillId="25" borderId="43" xfId="0" applyFont="1" applyFill="1" applyBorder="1" applyAlignment="1">
      <alignment horizontal="center" vertical="center"/>
    </xf>
    <xf numFmtId="0" fontId="2" fillId="25" borderId="44" xfId="0" applyFont="1" applyFill="1" applyBorder="1" applyAlignment="1">
      <alignment horizontal="center" vertical="center"/>
    </xf>
    <xf numFmtId="0" fontId="6" fillId="0" borderId="0" xfId="0" applyFont="1" applyAlignment="1">
      <alignment horizontal="right" vertical="center"/>
    </xf>
    <xf numFmtId="0" fontId="16" fillId="0" borderId="45" xfId="0" applyFont="1" applyBorder="1" applyAlignment="1">
      <alignment vertical="center" wrapText="1"/>
    </xf>
    <xf numFmtId="0" fontId="0" fillId="0" borderId="23" xfId="0" applyBorder="1" applyAlignment="1">
      <alignment vertical="center"/>
    </xf>
    <xf numFmtId="0" fontId="0" fillId="0" borderId="46" xfId="0" applyBorder="1" applyAlignment="1">
      <alignment vertical="center"/>
    </xf>
    <xf numFmtId="0" fontId="16" fillId="0" borderId="37" xfId="0" applyFont="1" applyBorder="1" applyAlignment="1">
      <alignment vertical="center" wrapText="1"/>
    </xf>
    <xf numFmtId="0" fontId="0" fillId="0" borderId="0" xfId="0" applyAlignment="1">
      <alignment vertical="center"/>
    </xf>
    <xf numFmtId="0" fontId="0" fillId="0" borderId="36" xfId="0" applyBorder="1" applyAlignment="1">
      <alignment vertical="center"/>
    </xf>
    <xf numFmtId="0" fontId="0" fillId="0" borderId="42" xfId="0" applyBorder="1" applyAlignment="1">
      <alignment vertical="center"/>
    </xf>
    <xf numFmtId="0" fontId="0" fillId="0" borderId="12" xfId="0" applyBorder="1" applyAlignment="1">
      <alignment vertical="center"/>
    </xf>
    <xf numFmtId="0" fontId="0" fillId="0" borderId="41" xfId="0" applyBorder="1" applyAlignment="1">
      <alignment vertical="center"/>
    </xf>
    <xf numFmtId="0" fontId="37" fillId="0" borderId="82" xfId="45" applyBorder="1" applyAlignment="1">
      <alignment horizontal="center" wrapText="1"/>
    </xf>
    <xf numFmtId="0" fontId="37" fillId="0" borderId="83" xfId="45" applyBorder="1" applyAlignment="1">
      <alignment horizontal="center"/>
    </xf>
    <xf numFmtId="38" fontId="0" fillId="0" borderId="84" xfId="46" applyFont="1" applyBorder="1" applyAlignment="1">
      <alignment horizontal="center"/>
    </xf>
    <xf numFmtId="38" fontId="0" fillId="0" borderId="85" xfId="46" applyFont="1" applyBorder="1" applyAlignment="1">
      <alignment horizont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ustomBuiltin="1"/>
    <cellStyle name="標準 2" xfId="42"/>
    <cellStyle name="標準 3" xfId="45"/>
    <cellStyle name="標準_費用見積比較" xfId="43"/>
    <cellStyle name="良い" xfId="44" builtinId="26" customBuiltin="1"/>
  </cellStyles>
  <dxfs count="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CCFFFF"/>
      <color rgb="FF66FF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6"/>
  <sheetViews>
    <sheetView tabSelected="1" zoomScaleNormal="100" workbookViewId="0"/>
  </sheetViews>
  <sheetFormatPr defaultColWidth="8.81640625" defaultRowHeight="19.95" customHeight="1" x14ac:dyDescent="0.3"/>
  <cols>
    <col min="1" max="1" width="2.1796875" style="187" customWidth="1"/>
    <col min="2" max="3" width="3.90625" style="187" customWidth="1"/>
    <col min="4" max="4" width="88.81640625" style="188" customWidth="1"/>
    <col min="5" max="16384" width="8.81640625" style="187"/>
  </cols>
  <sheetData>
    <row r="1" spans="2:4" ht="19.95" customHeight="1" x14ac:dyDescent="0.3">
      <c r="B1" s="227" t="s">
        <v>281</v>
      </c>
      <c r="C1" s="227"/>
      <c r="D1" s="227"/>
    </row>
    <row r="3" spans="2:4" ht="19.95" customHeight="1" x14ac:dyDescent="0.3">
      <c r="B3" s="187" t="s">
        <v>80</v>
      </c>
    </row>
    <row r="4" spans="2:4" ht="40.950000000000003" customHeight="1" x14ac:dyDescent="0.3">
      <c r="D4" s="188" t="s">
        <v>277</v>
      </c>
    </row>
    <row r="5" spans="2:4" ht="37.200000000000003" customHeight="1" x14ac:dyDescent="0.3">
      <c r="D5" s="188" t="s">
        <v>233</v>
      </c>
    </row>
    <row r="6" spans="2:4" ht="37.200000000000003" customHeight="1" x14ac:dyDescent="0.3">
      <c r="D6" s="188" t="s">
        <v>83</v>
      </c>
    </row>
    <row r="7" spans="2:4" ht="19.95" customHeight="1" x14ac:dyDescent="0.3">
      <c r="D7" s="188" t="s">
        <v>81</v>
      </c>
    </row>
    <row r="8" spans="2:4" ht="16.2" x14ac:dyDescent="0.3">
      <c r="D8" s="188" t="s">
        <v>280</v>
      </c>
    </row>
    <row r="9" spans="2:4" ht="19.95" customHeight="1" x14ac:dyDescent="0.3">
      <c r="D9" s="188" t="s">
        <v>82</v>
      </c>
    </row>
    <row r="10" spans="2:4" ht="19.95" customHeight="1" x14ac:dyDescent="0.3">
      <c r="D10" s="188" t="s">
        <v>271</v>
      </c>
    </row>
    <row r="11" spans="2:4" ht="40.950000000000003" customHeight="1" x14ac:dyDescent="0.3">
      <c r="D11" s="188" t="s">
        <v>272</v>
      </c>
    </row>
    <row r="12" spans="2:4" ht="43.95" customHeight="1" x14ac:dyDescent="0.3">
      <c r="D12" s="188" t="s">
        <v>278</v>
      </c>
    </row>
    <row r="13" spans="2:4" ht="19.95" customHeight="1" x14ac:dyDescent="0.3">
      <c r="D13" s="188" t="s">
        <v>85</v>
      </c>
    </row>
    <row r="14" spans="2:4" ht="39.6" customHeight="1" x14ac:dyDescent="0.3">
      <c r="D14" s="188" t="s">
        <v>84</v>
      </c>
    </row>
    <row r="15" spans="2:4" ht="19.95" customHeight="1" x14ac:dyDescent="0.3">
      <c r="D15" s="188" t="s">
        <v>86</v>
      </c>
    </row>
    <row r="16" spans="2:4" ht="55.95" customHeight="1" x14ac:dyDescent="0.3">
      <c r="D16" s="188" t="s">
        <v>234</v>
      </c>
    </row>
    <row r="17" spans="2:4" ht="16.2" x14ac:dyDescent="0.3"/>
    <row r="18" spans="2:4" ht="16.2" x14ac:dyDescent="0.3"/>
    <row r="20" spans="2:4" ht="19.95" customHeight="1" x14ac:dyDescent="0.3">
      <c r="B20" s="187" t="s">
        <v>87</v>
      </c>
    </row>
    <row r="21" spans="2:4" ht="19.95" customHeight="1" x14ac:dyDescent="0.3">
      <c r="B21" s="187" t="s">
        <v>237</v>
      </c>
    </row>
    <row r="22" spans="2:4" ht="36.6" customHeight="1" x14ac:dyDescent="0.3">
      <c r="C22" s="228" t="s">
        <v>157</v>
      </c>
      <c r="D22" s="228"/>
    </row>
    <row r="23" spans="2:4" ht="19.95" customHeight="1" x14ac:dyDescent="0.3">
      <c r="C23" s="187" t="s">
        <v>88</v>
      </c>
    </row>
    <row r="24" spans="2:4" ht="19.95" customHeight="1" x14ac:dyDescent="0.3">
      <c r="C24" s="187" t="s">
        <v>89</v>
      </c>
    </row>
    <row r="25" spans="2:4" ht="19.95" customHeight="1" x14ac:dyDescent="0.3">
      <c r="D25" s="188" t="s">
        <v>112</v>
      </c>
    </row>
    <row r="26" spans="2:4" ht="19.95" customHeight="1" x14ac:dyDescent="0.3">
      <c r="D26" s="188" t="s">
        <v>113</v>
      </c>
    </row>
    <row r="27" spans="2:4" ht="19.95" customHeight="1" x14ac:dyDescent="0.3">
      <c r="D27" s="188" t="s">
        <v>118</v>
      </c>
    </row>
    <row r="28" spans="2:4" ht="19.95" customHeight="1" x14ac:dyDescent="0.3">
      <c r="C28" s="187" t="s">
        <v>115</v>
      </c>
    </row>
    <row r="29" spans="2:4" ht="32.4" x14ac:dyDescent="0.3">
      <c r="D29" s="188" t="s">
        <v>114</v>
      </c>
    </row>
    <row r="30" spans="2:4" ht="16.2" x14ac:dyDescent="0.3">
      <c r="D30" s="188" t="s">
        <v>155</v>
      </c>
    </row>
    <row r="31" spans="2:4" ht="19.95" customHeight="1" x14ac:dyDescent="0.3">
      <c r="C31" s="187" t="s">
        <v>116</v>
      </c>
    </row>
    <row r="32" spans="2:4" ht="19.95" customHeight="1" x14ac:dyDescent="0.3">
      <c r="D32" s="188" t="s">
        <v>117</v>
      </c>
    </row>
    <row r="33" spans="3:4" ht="19.95" customHeight="1" x14ac:dyDescent="0.3">
      <c r="D33" s="188" t="s">
        <v>118</v>
      </c>
    </row>
    <row r="34" spans="3:4" ht="19.95" customHeight="1" x14ac:dyDescent="0.3">
      <c r="C34" s="187" t="s">
        <v>90</v>
      </c>
    </row>
    <row r="35" spans="3:4" ht="19.95" customHeight="1" x14ac:dyDescent="0.3">
      <c r="C35" s="187" t="s">
        <v>91</v>
      </c>
    </row>
    <row r="36" spans="3:4" ht="19.95" customHeight="1" x14ac:dyDescent="0.3">
      <c r="D36" s="188" t="s">
        <v>119</v>
      </c>
    </row>
    <row r="37" spans="3:4" ht="19.95" customHeight="1" x14ac:dyDescent="0.3">
      <c r="D37" s="188" t="s">
        <v>120</v>
      </c>
    </row>
    <row r="38" spans="3:4" ht="19.95" customHeight="1" x14ac:dyDescent="0.3">
      <c r="C38" s="187" t="s">
        <v>92</v>
      </c>
    </row>
    <row r="39" spans="3:4" ht="19.95" customHeight="1" x14ac:dyDescent="0.3">
      <c r="D39" s="188" t="s">
        <v>121</v>
      </c>
    </row>
    <row r="40" spans="3:4" ht="19.95" customHeight="1" x14ac:dyDescent="0.3">
      <c r="D40" s="188" t="s">
        <v>122</v>
      </c>
    </row>
    <row r="41" spans="3:4" ht="19.95" customHeight="1" x14ac:dyDescent="0.3">
      <c r="D41" s="188" t="s">
        <v>124</v>
      </c>
    </row>
    <row r="42" spans="3:4" ht="19.95" customHeight="1" x14ac:dyDescent="0.3">
      <c r="C42" s="187" t="s">
        <v>93</v>
      </c>
    </row>
    <row r="43" spans="3:4" ht="32.4" x14ac:dyDescent="0.3">
      <c r="D43" s="188" t="s">
        <v>123</v>
      </c>
    </row>
    <row r="44" spans="3:4" ht="19.95" customHeight="1" x14ac:dyDescent="0.3">
      <c r="D44" s="188" t="s">
        <v>124</v>
      </c>
    </row>
    <row r="46" spans="3:4" ht="19.95" customHeight="1" x14ac:dyDescent="0.3">
      <c r="C46" s="187" t="s">
        <v>94</v>
      </c>
    </row>
    <row r="47" spans="3:4" ht="19.95" customHeight="1" x14ac:dyDescent="0.3">
      <c r="C47" s="187" t="s">
        <v>95</v>
      </c>
    </row>
    <row r="48" spans="3:4" ht="32.4" x14ac:dyDescent="0.3">
      <c r="D48" s="188" t="s">
        <v>125</v>
      </c>
    </row>
    <row r="49" spans="3:4" ht="48.6" x14ac:dyDescent="0.3">
      <c r="D49" s="188" t="s">
        <v>126</v>
      </c>
    </row>
    <row r="50" spans="3:4" ht="19.95" customHeight="1" x14ac:dyDescent="0.3">
      <c r="C50" s="187" t="s">
        <v>96</v>
      </c>
    </row>
    <row r="51" spans="3:4" ht="19.95" customHeight="1" x14ac:dyDescent="0.3">
      <c r="C51" s="187" t="s">
        <v>97</v>
      </c>
    </row>
    <row r="52" spans="3:4" ht="32.4" x14ac:dyDescent="0.3">
      <c r="D52" s="188" t="s">
        <v>128</v>
      </c>
    </row>
    <row r="53" spans="3:4" ht="32.4" x14ac:dyDescent="0.3">
      <c r="D53" s="188" t="s">
        <v>127</v>
      </c>
    </row>
    <row r="54" spans="3:4" ht="81" x14ac:dyDescent="0.3">
      <c r="D54" s="188" t="s">
        <v>129</v>
      </c>
    </row>
    <row r="55" spans="3:4" ht="19.95" customHeight="1" x14ac:dyDescent="0.3">
      <c r="C55" s="187" t="s">
        <v>98</v>
      </c>
    </row>
    <row r="56" spans="3:4" ht="19.95" customHeight="1" x14ac:dyDescent="0.3">
      <c r="C56" s="187" t="s">
        <v>99</v>
      </c>
    </row>
    <row r="57" spans="3:4" ht="19.95" customHeight="1" x14ac:dyDescent="0.3">
      <c r="D57" s="188" t="s">
        <v>235</v>
      </c>
    </row>
    <row r="58" spans="3:4" ht="19.95" customHeight="1" x14ac:dyDescent="0.3">
      <c r="D58" s="188" t="s">
        <v>131</v>
      </c>
    </row>
    <row r="59" spans="3:4" ht="19.95" customHeight="1" x14ac:dyDescent="0.3">
      <c r="D59" s="188" t="s">
        <v>132</v>
      </c>
    </row>
    <row r="60" spans="3:4" ht="19.95" customHeight="1" x14ac:dyDescent="0.3">
      <c r="C60" s="187" t="s">
        <v>100</v>
      </c>
    </row>
    <row r="61" spans="3:4" ht="19.95" customHeight="1" x14ac:dyDescent="0.3">
      <c r="D61" s="188" t="s">
        <v>156</v>
      </c>
    </row>
    <row r="62" spans="3:4" ht="19.95" customHeight="1" x14ac:dyDescent="0.3">
      <c r="D62" s="188" t="s">
        <v>130</v>
      </c>
    </row>
    <row r="63" spans="3:4" ht="19.95" customHeight="1" x14ac:dyDescent="0.3">
      <c r="C63" s="187" t="s">
        <v>101</v>
      </c>
    </row>
    <row r="64" spans="3:4" ht="19.95" customHeight="1" x14ac:dyDescent="0.3">
      <c r="C64" s="187" t="s">
        <v>102</v>
      </c>
    </row>
    <row r="65" spans="3:4" ht="19.95" customHeight="1" x14ac:dyDescent="0.3">
      <c r="D65" s="188" t="s">
        <v>236</v>
      </c>
    </row>
    <row r="66" spans="3:4" ht="32.4" x14ac:dyDescent="0.3">
      <c r="D66" s="188" t="s">
        <v>133</v>
      </c>
    </row>
    <row r="67" spans="3:4" ht="19.95" customHeight="1" x14ac:dyDescent="0.3">
      <c r="C67" s="187" t="s">
        <v>103</v>
      </c>
    </row>
    <row r="68" spans="3:4" ht="19.95" customHeight="1" x14ac:dyDescent="0.3">
      <c r="C68" s="187" t="s">
        <v>104</v>
      </c>
    </row>
    <row r="69" spans="3:4" ht="19.95" customHeight="1" x14ac:dyDescent="0.3">
      <c r="D69" s="188" t="s">
        <v>135</v>
      </c>
    </row>
    <row r="70" spans="3:4" ht="19.95" customHeight="1" x14ac:dyDescent="0.3">
      <c r="D70" s="188" t="s">
        <v>134</v>
      </c>
    </row>
    <row r="71" spans="3:4" ht="19.95" customHeight="1" x14ac:dyDescent="0.3">
      <c r="C71" s="187" t="s">
        <v>105</v>
      </c>
    </row>
    <row r="72" spans="3:4" ht="19.95" customHeight="1" x14ac:dyDescent="0.3">
      <c r="D72" s="188" t="s">
        <v>136</v>
      </c>
    </row>
    <row r="73" spans="3:4" ht="19.95" customHeight="1" x14ac:dyDescent="0.3">
      <c r="C73" s="187" t="s">
        <v>106</v>
      </c>
    </row>
    <row r="74" spans="3:4" ht="19.95" customHeight="1" x14ac:dyDescent="0.3">
      <c r="D74" s="188" t="s">
        <v>137</v>
      </c>
    </row>
    <row r="75" spans="3:4" ht="19.95" customHeight="1" x14ac:dyDescent="0.3">
      <c r="D75" s="188" t="s">
        <v>138</v>
      </c>
    </row>
    <row r="76" spans="3:4" ht="19.95" customHeight="1" x14ac:dyDescent="0.3">
      <c r="C76" s="187" t="s">
        <v>107</v>
      </c>
    </row>
    <row r="77" spans="3:4" ht="19.95" customHeight="1" x14ac:dyDescent="0.3">
      <c r="C77" s="187" t="s">
        <v>108</v>
      </c>
    </row>
    <row r="78" spans="3:4" ht="19.95" customHeight="1" x14ac:dyDescent="0.3">
      <c r="D78" s="188" t="s">
        <v>139</v>
      </c>
    </row>
    <row r="79" spans="3:4" ht="19.95" customHeight="1" x14ac:dyDescent="0.3">
      <c r="C79" s="187" t="s">
        <v>109</v>
      </c>
    </row>
    <row r="80" spans="3:4" ht="19.95" customHeight="1" x14ac:dyDescent="0.3">
      <c r="D80" s="188" t="s">
        <v>140</v>
      </c>
    </row>
    <row r="81" spans="2:4" ht="19.95" customHeight="1" x14ac:dyDescent="0.3">
      <c r="C81" s="187" t="s">
        <v>110</v>
      </c>
    </row>
    <row r="82" spans="2:4" ht="19.95" customHeight="1" x14ac:dyDescent="0.3">
      <c r="D82" s="188" t="s">
        <v>141</v>
      </c>
    </row>
    <row r="83" spans="2:4" ht="19.95" customHeight="1" x14ac:dyDescent="0.3">
      <c r="C83" s="187" t="s">
        <v>150</v>
      </c>
    </row>
    <row r="84" spans="2:4" ht="19.95" customHeight="1" x14ac:dyDescent="0.3">
      <c r="D84" s="188" t="s">
        <v>151</v>
      </c>
    </row>
    <row r="85" spans="2:4" ht="39" customHeight="1" x14ac:dyDescent="0.3">
      <c r="D85" s="188" t="s">
        <v>152</v>
      </c>
    </row>
    <row r="86" spans="2:4" ht="19.95" customHeight="1" x14ac:dyDescent="0.3">
      <c r="B86" s="187" t="s">
        <v>238</v>
      </c>
    </row>
    <row r="87" spans="2:4" ht="19.95" customHeight="1" x14ac:dyDescent="0.3">
      <c r="C87" s="187" t="s">
        <v>88</v>
      </c>
    </row>
    <row r="88" spans="2:4" ht="19.95" customHeight="1" x14ac:dyDescent="0.3">
      <c r="C88" s="187" t="s">
        <v>239</v>
      </c>
    </row>
    <row r="89" spans="2:4" ht="19.95" customHeight="1" x14ac:dyDescent="0.3">
      <c r="D89" s="188" t="s">
        <v>240</v>
      </c>
    </row>
    <row r="90" spans="2:4" ht="19.95" customHeight="1" x14ac:dyDescent="0.3">
      <c r="C90" s="187" t="s">
        <v>90</v>
      </c>
    </row>
    <row r="91" spans="2:4" ht="19.95" customHeight="1" x14ac:dyDescent="0.3">
      <c r="C91" s="187" t="s">
        <v>241</v>
      </c>
    </row>
    <row r="92" spans="2:4" ht="19.95" customHeight="1" x14ac:dyDescent="0.3">
      <c r="D92" s="188" t="s">
        <v>242</v>
      </c>
    </row>
    <row r="93" spans="2:4" ht="35.4" customHeight="1" x14ac:dyDescent="0.3">
      <c r="D93" s="188" t="s">
        <v>245</v>
      </c>
    </row>
    <row r="94" spans="2:4" ht="19.95" customHeight="1" x14ac:dyDescent="0.3">
      <c r="D94" s="188" t="s">
        <v>247</v>
      </c>
    </row>
    <row r="95" spans="2:4" ht="19.95" customHeight="1" x14ac:dyDescent="0.3">
      <c r="C95" s="187" t="s">
        <v>243</v>
      </c>
    </row>
    <row r="96" spans="2:4" ht="19.95" customHeight="1" x14ac:dyDescent="0.3">
      <c r="D96" s="188" t="s">
        <v>246</v>
      </c>
    </row>
    <row r="97" spans="3:4" ht="19.95" customHeight="1" x14ac:dyDescent="0.3">
      <c r="C97" s="187" t="s">
        <v>244</v>
      </c>
    </row>
    <row r="98" spans="3:4" ht="19.95" customHeight="1" x14ac:dyDescent="0.3">
      <c r="D98" s="188" t="s">
        <v>248</v>
      </c>
    </row>
    <row r="99" spans="3:4" ht="19.95" customHeight="1" x14ac:dyDescent="0.3">
      <c r="C99" s="187" t="s">
        <v>254</v>
      </c>
    </row>
    <row r="100" spans="3:4" ht="19.95" customHeight="1" x14ac:dyDescent="0.3">
      <c r="C100" s="187" t="s">
        <v>255</v>
      </c>
    </row>
    <row r="101" spans="3:4" ht="32.4" x14ac:dyDescent="0.3">
      <c r="D101" s="188" t="s">
        <v>259</v>
      </c>
    </row>
    <row r="102" spans="3:4" ht="19.95" customHeight="1" x14ac:dyDescent="0.3">
      <c r="C102" s="187" t="s">
        <v>256</v>
      </c>
    </row>
    <row r="103" spans="3:4" ht="19.95" customHeight="1" x14ac:dyDescent="0.3">
      <c r="C103" s="187" t="s">
        <v>257</v>
      </c>
    </row>
    <row r="104" spans="3:4" ht="19.95" customHeight="1" x14ac:dyDescent="0.3">
      <c r="D104" s="188" t="s">
        <v>260</v>
      </c>
    </row>
    <row r="105" spans="3:4" ht="19.95" customHeight="1" x14ac:dyDescent="0.3">
      <c r="C105" s="187" t="s">
        <v>258</v>
      </c>
    </row>
    <row r="106" spans="3:4" ht="19.95" customHeight="1" x14ac:dyDescent="0.3">
      <c r="D106" s="188" t="s">
        <v>261</v>
      </c>
    </row>
  </sheetData>
  <mergeCells count="2">
    <mergeCell ref="B1:D1"/>
    <mergeCell ref="C22:D22"/>
  </mergeCells>
  <phoneticPr fontId="3"/>
  <pageMargins left="0.70866141732283472" right="0.70866141732283472" top="0.74803149606299213" bottom="0.74803149606299213" header="0.31496062992125984" footer="0.31496062992125984"/>
  <pageSetup paperSize="9" scale="72" orientation="portrait" horizontalDpi="4294967293" verticalDpi="0" r:id="rId1"/>
  <headerFooter>
    <oddFooter>&amp;L見積作成要領&amp;R&amp;P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view="pageBreakPreview" zoomScale="120" zoomScaleNormal="100" zoomScaleSheetLayoutView="120" workbookViewId="0"/>
  </sheetViews>
  <sheetFormatPr defaultColWidth="8.81640625" defaultRowHeight="16.5" customHeight="1" x14ac:dyDescent="0.3"/>
  <cols>
    <col min="1" max="1" width="1.08984375" style="17" customWidth="1"/>
    <col min="2" max="3" width="2.81640625" style="17" customWidth="1"/>
    <col min="4" max="4" width="35.81640625" style="17" customWidth="1"/>
    <col min="5" max="5" width="11.54296875" style="17" customWidth="1"/>
    <col min="6" max="7" width="15.54296875" style="17" customWidth="1"/>
    <col min="8" max="8" width="1.08984375" style="17" customWidth="1"/>
    <col min="9" max="16384" width="8.81640625" style="17"/>
  </cols>
  <sheetData>
    <row r="1" spans="1:10" ht="16.5" customHeight="1" x14ac:dyDescent="0.3">
      <c r="A1" s="1"/>
      <c r="B1" s="1"/>
      <c r="C1" s="1"/>
      <c r="D1" s="1"/>
      <c r="E1" s="1"/>
      <c r="F1" s="2" t="s">
        <v>1</v>
      </c>
      <c r="G1" s="3"/>
      <c r="H1" s="1"/>
    </row>
    <row r="2" spans="1:10" ht="16.5" customHeight="1" x14ac:dyDescent="0.3">
      <c r="A2" s="1"/>
      <c r="B2" s="1"/>
      <c r="C2" s="1"/>
      <c r="D2" s="1"/>
      <c r="E2" s="1"/>
      <c r="F2" s="4"/>
      <c r="G2" s="2" t="s">
        <v>231</v>
      </c>
      <c r="H2" s="1"/>
    </row>
    <row r="3" spans="1:10" ht="16.5" customHeight="1" x14ac:dyDescent="0.3">
      <c r="A3" s="1"/>
      <c r="B3" s="229" t="s">
        <v>232</v>
      </c>
      <c r="C3" s="229"/>
      <c r="D3" s="229"/>
      <c r="E3" s="229"/>
      <c r="F3" s="229"/>
      <c r="G3" s="8"/>
      <c r="H3" s="1"/>
    </row>
    <row r="4" spans="1:10" ht="16.5" customHeight="1" x14ac:dyDescent="0.3">
      <c r="A4" s="1"/>
      <c r="B4" s="229"/>
      <c r="C4" s="229"/>
      <c r="D4" s="229"/>
      <c r="E4" s="229"/>
      <c r="F4" s="229"/>
      <c r="G4" s="8"/>
      <c r="H4" s="6"/>
    </row>
    <row r="5" spans="1:10" ht="16.5" customHeight="1" x14ac:dyDescent="0.3">
      <c r="A5" s="1"/>
      <c r="B5" s="7"/>
      <c r="C5" s="7"/>
      <c r="D5" s="7"/>
      <c r="E5" s="25" t="s">
        <v>15</v>
      </c>
      <c r="F5" s="55"/>
      <c r="G5" s="11"/>
      <c r="H5" s="9"/>
    </row>
    <row r="6" spans="1:10" ht="16.5" customHeight="1" x14ac:dyDescent="0.3">
      <c r="A6" s="1"/>
      <c r="B6" s="10"/>
      <c r="C6" s="10"/>
      <c r="D6" s="10"/>
      <c r="E6" s="20" t="s">
        <v>17</v>
      </c>
      <c r="F6" s="55"/>
      <c r="G6" s="20"/>
      <c r="H6" s="11"/>
    </row>
    <row r="7" spans="1:10" ht="16.5" customHeight="1" x14ac:dyDescent="0.3">
      <c r="A7" s="1"/>
      <c r="B7" s="10"/>
      <c r="C7" s="10"/>
      <c r="D7" s="10"/>
      <c r="E7" s="13" t="s">
        <v>16</v>
      </c>
      <c r="F7" s="55"/>
      <c r="G7" s="26" t="s">
        <v>6</v>
      </c>
      <c r="H7" s="12"/>
    </row>
    <row r="8" spans="1:10" ht="16.5" customHeight="1" x14ac:dyDescent="0.3">
      <c r="A8" s="1"/>
      <c r="B8" s="10"/>
      <c r="C8" s="10"/>
      <c r="D8" s="10"/>
      <c r="H8" s="13"/>
    </row>
    <row r="9" spans="1:10" ht="16.5" customHeight="1" x14ac:dyDescent="0.3">
      <c r="A9" s="1"/>
      <c r="B9" s="10"/>
      <c r="C9" s="10"/>
      <c r="D9" s="10"/>
      <c r="E9" s="1"/>
      <c r="F9" s="27"/>
      <c r="G9" s="28"/>
      <c r="H9" s="1"/>
    </row>
    <row r="10" spans="1:10" ht="16.5" customHeight="1" x14ac:dyDescent="0.3">
      <c r="A10" s="1"/>
      <c r="B10" s="1" t="s">
        <v>9</v>
      </c>
      <c r="C10" s="1"/>
      <c r="D10" s="10"/>
      <c r="E10" s="1"/>
      <c r="F10" s="4"/>
      <c r="G10" s="5"/>
      <c r="H10" s="6"/>
    </row>
    <row r="11" spans="1:10" ht="42" customHeight="1" thickBot="1" x14ac:dyDescent="0.35">
      <c r="A11" s="1"/>
      <c r="C11" s="24" t="s">
        <v>282</v>
      </c>
      <c r="D11" s="24"/>
      <c r="E11" s="24"/>
      <c r="F11" s="24"/>
      <c r="G11" s="24"/>
      <c r="H11" s="23"/>
      <c r="I11" s="23"/>
      <c r="J11" s="23"/>
    </row>
    <row r="12" spans="1:10" ht="16.5" customHeight="1" thickTop="1" x14ac:dyDescent="0.3">
      <c r="A12" s="1"/>
      <c r="C12" s="49"/>
      <c r="D12" s="50"/>
      <c r="E12" s="50"/>
      <c r="F12" s="50"/>
      <c r="G12" s="50"/>
      <c r="H12" s="23"/>
      <c r="I12" s="23"/>
      <c r="J12" s="23"/>
    </row>
    <row r="13" spans="1:10" ht="16.5" customHeight="1" x14ac:dyDescent="0.3">
      <c r="A13" s="1"/>
      <c r="B13" s="230" t="s">
        <v>2</v>
      </c>
      <c r="C13" s="230"/>
      <c r="D13" s="230"/>
      <c r="E13" s="230"/>
      <c r="F13" s="230"/>
      <c r="G13" s="230"/>
      <c r="H13" s="1"/>
    </row>
    <row r="14" spans="1:10" ht="16.5" customHeight="1" x14ac:dyDescent="0.3">
      <c r="A14" s="1"/>
      <c r="B14" s="230"/>
      <c r="C14" s="230"/>
      <c r="D14" s="230"/>
      <c r="E14" s="230"/>
      <c r="F14" s="230"/>
      <c r="G14" s="230"/>
      <c r="H14" s="1"/>
    </row>
    <row r="15" spans="1:10" ht="16.5" customHeight="1" thickBot="1" x14ac:dyDescent="0.35">
      <c r="A15" s="1"/>
      <c r="B15" s="2"/>
      <c r="C15" s="2"/>
      <c r="D15" s="14"/>
      <c r="E15" s="1"/>
      <c r="F15" s="239" t="s">
        <v>5</v>
      </c>
      <c r="G15" s="239"/>
      <c r="H15" s="1"/>
    </row>
    <row r="16" spans="1:10" ht="16.5" customHeight="1" thickBot="1" x14ac:dyDescent="0.35">
      <c r="A16" s="1"/>
      <c r="B16" s="237" t="s">
        <v>18</v>
      </c>
      <c r="C16" s="238"/>
      <c r="D16" s="238"/>
      <c r="E16" s="57"/>
      <c r="F16" s="76" t="s">
        <v>37</v>
      </c>
      <c r="G16" s="38" t="s">
        <v>36</v>
      </c>
      <c r="H16" s="1"/>
    </row>
    <row r="17" spans="1:8" ht="16.5" customHeight="1" x14ac:dyDescent="0.3">
      <c r="A17" s="1"/>
      <c r="B17" s="39" t="s">
        <v>10</v>
      </c>
      <c r="C17" s="40"/>
      <c r="D17" s="58"/>
      <c r="E17" s="68"/>
      <c r="F17" s="77">
        <f>SUBTOTAL(9,F18:F20)</f>
        <v>0</v>
      </c>
      <c r="G17" s="41">
        <f>SUBTOTAL(9,G18:G20)</f>
        <v>0</v>
      </c>
      <c r="H17" s="1"/>
    </row>
    <row r="18" spans="1:8" ht="16.5" customHeight="1" x14ac:dyDescent="0.3">
      <c r="A18" s="1"/>
      <c r="B18" s="42"/>
      <c r="C18" s="16">
        <v>1</v>
      </c>
      <c r="D18" s="59" t="s">
        <v>20</v>
      </c>
      <c r="E18" s="69"/>
      <c r="F18" s="78">
        <f>システム基本費用</f>
        <v>0</v>
      </c>
      <c r="G18" s="19">
        <f>システム基本費用提供額</f>
        <v>0</v>
      </c>
      <c r="H18" s="1"/>
    </row>
    <row r="19" spans="1:8" ht="16.5" customHeight="1" x14ac:dyDescent="0.3">
      <c r="A19" s="1"/>
      <c r="B19" s="42"/>
      <c r="C19" s="16">
        <v>2</v>
      </c>
      <c r="D19" s="60" t="s">
        <v>21</v>
      </c>
      <c r="E19" s="69"/>
      <c r="F19" s="79">
        <f>オプション費用</f>
        <v>0</v>
      </c>
      <c r="G19" s="19">
        <f>オプション費用提供額</f>
        <v>0</v>
      </c>
      <c r="H19" s="1"/>
    </row>
    <row r="20" spans="1:8" ht="16.5" customHeight="1" x14ac:dyDescent="0.3">
      <c r="A20" s="1"/>
      <c r="B20" s="43"/>
      <c r="C20" s="30">
        <v>3</v>
      </c>
      <c r="D20" s="61" t="s">
        <v>75</v>
      </c>
      <c r="E20" s="70"/>
      <c r="F20" s="80">
        <f>ミドルウェア費用</f>
        <v>0</v>
      </c>
      <c r="G20" s="31">
        <f>ミドルウェア費用提供額</f>
        <v>0</v>
      </c>
      <c r="H20" s="1"/>
    </row>
    <row r="21" spans="1:8" ht="16.5" customHeight="1" x14ac:dyDescent="0.3">
      <c r="A21" s="1"/>
      <c r="B21" s="44" t="s">
        <v>11</v>
      </c>
      <c r="C21" s="45"/>
      <c r="D21" s="62"/>
      <c r="E21" s="71"/>
      <c r="F21" s="81">
        <f>SUBTOTAL(9,F22:F24)</f>
        <v>0</v>
      </c>
      <c r="G21" s="46">
        <f>SUBTOTAL(9,G22:G24)</f>
        <v>0</v>
      </c>
      <c r="H21" s="1"/>
    </row>
    <row r="22" spans="1:8" ht="16.5" customHeight="1" x14ac:dyDescent="0.3">
      <c r="A22" s="1"/>
      <c r="B22" s="42"/>
      <c r="C22" s="16">
        <v>1</v>
      </c>
      <c r="D22" s="63" t="s">
        <v>22</v>
      </c>
      <c r="E22" s="69"/>
      <c r="F22" s="79">
        <f>サーバ費用</f>
        <v>0</v>
      </c>
      <c r="G22" s="19">
        <f>サーバ費用提供額</f>
        <v>0</v>
      </c>
      <c r="H22" s="1"/>
    </row>
    <row r="23" spans="1:8" ht="16.5" customHeight="1" x14ac:dyDescent="0.3">
      <c r="A23" s="1"/>
      <c r="B23" s="42"/>
      <c r="C23" s="16">
        <v>2</v>
      </c>
      <c r="D23" s="63" t="s">
        <v>23</v>
      </c>
      <c r="E23" s="69"/>
      <c r="F23" s="79">
        <f>クライアント費用</f>
        <v>0</v>
      </c>
      <c r="G23" s="19">
        <f>クライアント費用提供額</f>
        <v>0</v>
      </c>
      <c r="H23" s="1"/>
    </row>
    <row r="24" spans="1:8" ht="16.5" customHeight="1" x14ac:dyDescent="0.3">
      <c r="A24" s="1"/>
      <c r="B24" s="43"/>
      <c r="C24" s="30">
        <v>3</v>
      </c>
      <c r="D24" s="61" t="s">
        <v>24</v>
      </c>
      <c r="E24" s="70"/>
      <c r="F24" s="82">
        <f>周辺機器費用</f>
        <v>0</v>
      </c>
      <c r="G24" s="32">
        <f>周辺機器費用提供額</f>
        <v>0</v>
      </c>
      <c r="H24" s="1"/>
    </row>
    <row r="25" spans="1:8" ht="16.5" customHeight="1" x14ac:dyDescent="0.3">
      <c r="A25" s="1"/>
      <c r="B25" s="51" t="s">
        <v>12</v>
      </c>
      <c r="C25" s="54"/>
      <c r="D25" s="64"/>
      <c r="E25" s="72"/>
      <c r="F25" s="83">
        <f>SUBTOTAL(9,F26)</f>
        <v>0</v>
      </c>
      <c r="G25" s="56">
        <f>SUBTOTAL(9,G26)</f>
        <v>0</v>
      </c>
      <c r="H25" s="1"/>
    </row>
    <row r="26" spans="1:8" ht="16.5" customHeight="1" x14ac:dyDescent="0.3">
      <c r="A26" s="1"/>
      <c r="B26" s="52"/>
      <c r="C26" s="30">
        <v>1</v>
      </c>
      <c r="D26" s="61" t="s">
        <v>25</v>
      </c>
      <c r="E26" s="70"/>
      <c r="F26" s="82">
        <f>カスタマイズ開発費用</f>
        <v>0</v>
      </c>
      <c r="G26" s="31">
        <f>カスタマイズ開発費用提供額</f>
        <v>0</v>
      </c>
      <c r="H26" s="1"/>
    </row>
    <row r="27" spans="1:8" ht="16.5" customHeight="1" x14ac:dyDescent="0.3">
      <c r="A27" s="1"/>
      <c r="B27" s="44" t="s">
        <v>13</v>
      </c>
      <c r="C27" s="47"/>
      <c r="D27" s="65"/>
      <c r="E27" s="73"/>
      <c r="F27" s="84">
        <f>SUBTOTAL(9,F28)</f>
        <v>0</v>
      </c>
      <c r="G27" s="56">
        <f>SUBTOTAL(9,G28)</f>
        <v>0</v>
      </c>
      <c r="H27" s="1"/>
    </row>
    <row r="28" spans="1:8" ht="16.5" customHeight="1" x14ac:dyDescent="0.3">
      <c r="A28" s="1"/>
      <c r="B28" s="53"/>
      <c r="C28" s="30">
        <v>1</v>
      </c>
      <c r="D28" s="66" t="s">
        <v>26</v>
      </c>
      <c r="E28" s="74"/>
      <c r="F28" s="82">
        <f>開発導入費用</f>
        <v>0</v>
      </c>
      <c r="G28" s="32">
        <f>開発導入費用提供額</f>
        <v>0</v>
      </c>
      <c r="H28" s="1"/>
    </row>
    <row r="29" spans="1:8" ht="16.5" customHeight="1" x14ac:dyDescent="0.3">
      <c r="A29" s="1"/>
      <c r="B29" s="44" t="s">
        <v>14</v>
      </c>
      <c r="C29" s="47"/>
      <c r="D29" s="65"/>
      <c r="E29" s="73"/>
      <c r="F29" s="84">
        <f>SUBTOTAL(9,F30:F31)</f>
        <v>0</v>
      </c>
      <c r="G29" s="48">
        <f>SUBTOTAL(9,G30:G31)</f>
        <v>0</v>
      </c>
      <c r="H29" s="1"/>
    </row>
    <row r="30" spans="1:8" ht="16.5" customHeight="1" x14ac:dyDescent="0.3">
      <c r="A30" s="1"/>
      <c r="B30" s="42"/>
      <c r="C30" s="16">
        <v>1</v>
      </c>
      <c r="D30" s="63" t="s">
        <v>27</v>
      </c>
      <c r="E30" s="69"/>
      <c r="F30" s="85">
        <f>システム接続費用</f>
        <v>0</v>
      </c>
      <c r="G30" s="29">
        <f>システム接続費用提供額</f>
        <v>0</v>
      </c>
      <c r="H30" s="1"/>
    </row>
    <row r="31" spans="1:8" ht="16.5" customHeight="1" x14ac:dyDescent="0.3">
      <c r="A31" s="1"/>
      <c r="B31" s="42"/>
      <c r="C31" s="30">
        <v>2</v>
      </c>
      <c r="D31" s="67" t="s">
        <v>28</v>
      </c>
      <c r="E31" s="70"/>
      <c r="F31" s="86">
        <f>医療機器接続費用</f>
        <v>0</v>
      </c>
      <c r="G31" s="32">
        <f>医療機器接続費用提供額</f>
        <v>0</v>
      </c>
      <c r="H31" s="1"/>
    </row>
    <row r="32" spans="1:8" ht="16.5" customHeight="1" x14ac:dyDescent="0.3">
      <c r="A32" s="1"/>
      <c r="B32" s="44" t="s">
        <v>29</v>
      </c>
      <c r="C32" s="47"/>
      <c r="D32" s="65"/>
      <c r="E32" s="73"/>
      <c r="F32" s="84">
        <f>SUBTOTAL(9,F33:F33)</f>
        <v>0</v>
      </c>
      <c r="G32" s="48">
        <f>SUBTOTAL(9,G33:G33)</f>
        <v>0</v>
      </c>
      <c r="H32" s="1"/>
    </row>
    <row r="33" spans="1:8" ht="16.5" customHeight="1" x14ac:dyDescent="0.3">
      <c r="A33" s="1"/>
      <c r="B33" s="42"/>
      <c r="C33" s="16">
        <v>1</v>
      </c>
      <c r="D33" s="63" t="s">
        <v>30</v>
      </c>
      <c r="E33" s="69"/>
      <c r="F33" s="85">
        <f>システム移行費用</f>
        <v>0</v>
      </c>
      <c r="G33" s="29">
        <f>システム移行費用提供額</f>
        <v>0</v>
      </c>
      <c r="H33" s="1"/>
    </row>
    <row r="34" spans="1:8" ht="16.5" customHeight="1" x14ac:dyDescent="0.3">
      <c r="A34" s="1"/>
      <c r="B34" s="44" t="s">
        <v>19</v>
      </c>
      <c r="C34" s="47"/>
      <c r="D34" s="65"/>
      <c r="E34" s="73"/>
      <c r="F34" s="84">
        <f>SUBTOTAL(9,F35:F37)</f>
        <v>0</v>
      </c>
      <c r="G34" s="48">
        <f>SUBTOTAL(9,G35:G37)</f>
        <v>0</v>
      </c>
      <c r="H34" s="1"/>
    </row>
    <row r="35" spans="1:8" ht="16.5" customHeight="1" x14ac:dyDescent="0.3">
      <c r="A35" s="1"/>
      <c r="B35" s="42"/>
      <c r="C35" s="16">
        <v>1</v>
      </c>
      <c r="D35" s="63" t="s">
        <v>31</v>
      </c>
      <c r="E35" s="69"/>
      <c r="F35" s="85">
        <f>サーバ構築費用</f>
        <v>0</v>
      </c>
      <c r="G35" s="29">
        <f>サーバ構築費用提供額</f>
        <v>0</v>
      </c>
      <c r="H35" s="1"/>
    </row>
    <row r="36" spans="1:8" ht="16.5" customHeight="1" x14ac:dyDescent="0.3">
      <c r="A36" s="1"/>
      <c r="B36" s="42"/>
      <c r="C36" s="16">
        <v>2</v>
      </c>
      <c r="D36" s="59" t="s">
        <v>32</v>
      </c>
      <c r="E36" s="69"/>
      <c r="F36" s="85">
        <f>クライアント構築費用</f>
        <v>0</v>
      </c>
      <c r="G36" s="29">
        <f>クライアント構築費用提供額</f>
        <v>0</v>
      </c>
      <c r="H36" s="1"/>
    </row>
    <row r="37" spans="1:8" ht="16.5" customHeight="1" x14ac:dyDescent="0.3">
      <c r="A37" s="1"/>
      <c r="B37" s="53"/>
      <c r="C37" s="30">
        <v>3</v>
      </c>
      <c r="D37" s="66" t="s">
        <v>33</v>
      </c>
      <c r="E37" s="74"/>
      <c r="F37" s="82">
        <f>その他構築費用</f>
        <v>0</v>
      </c>
      <c r="G37" s="32">
        <f>その他構築費用提供額</f>
        <v>0</v>
      </c>
      <c r="H37" s="1"/>
    </row>
    <row r="38" spans="1:8" ht="16.5" customHeight="1" x14ac:dyDescent="0.3">
      <c r="A38" s="1"/>
      <c r="B38" s="44" t="s">
        <v>228</v>
      </c>
      <c r="C38" s="47"/>
      <c r="D38" s="65"/>
      <c r="E38" s="73"/>
      <c r="F38" s="84">
        <f>SUBTOTAL(9,F39:F42)</f>
        <v>0</v>
      </c>
      <c r="G38" s="48">
        <f>SUBTOTAL(9,G39:G42)</f>
        <v>0</v>
      </c>
      <c r="H38" s="1"/>
    </row>
    <row r="39" spans="1:8" ht="16.5" customHeight="1" x14ac:dyDescent="0.3">
      <c r="A39" s="1"/>
      <c r="B39" s="42"/>
      <c r="C39" s="16">
        <v>1</v>
      </c>
      <c r="D39" s="63" t="s">
        <v>224</v>
      </c>
      <c r="E39" s="69"/>
      <c r="F39" s="85">
        <f>インフラ・ソフトウェア標準費用</f>
        <v>0</v>
      </c>
      <c r="G39" s="29">
        <f>インフラ・ソフトウェア提供費用</f>
        <v>0</v>
      </c>
      <c r="H39" s="1"/>
    </row>
    <row r="40" spans="1:8" ht="16.5" customHeight="1" x14ac:dyDescent="0.3">
      <c r="A40" s="1"/>
      <c r="B40" s="42"/>
      <c r="C40" s="16">
        <v>2</v>
      </c>
      <c r="D40" s="59" t="s">
        <v>225</v>
      </c>
      <c r="E40" s="69"/>
      <c r="F40" s="85">
        <f>インフラ・ハードウェア標準費用</f>
        <v>0</v>
      </c>
      <c r="G40" s="29">
        <f>インフラ・ハードウェア提供費用</f>
        <v>0</v>
      </c>
      <c r="H40" s="1"/>
    </row>
    <row r="41" spans="1:8" ht="16.5" customHeight="1" x14ac:dyDescent="0.3">
      <c r="A41" s="1"/>
      <c r="B41" s="42"/>
      <c r="C41" s="210">
        <v>3</v>
      </c>
      <c r="D41" s="211" t="s">
        <v>226</v>
      </c>
      <c r="E41" s="212"/>
      <c r="F41" s="213">
        <f>インフラ・開発標準費用</f>
        <v>0</v>
      </c>
      <c r="G41" s="214">
        <f>インフラ・開発提供費用</f>
        <v>0</v>
      </c>
      <c r="H41" s="1"/>
    </row>
    <row r="42" spans="1:8" ht="16.5" customHeight="1" thickBot="1" x14ac:dyDescent="0.35">
      <c r="A42" s="1"/>
      <c r="B42" s="53"/>
      <c r="C42" s="30">
        <v>4</v>
      </c>
      <c r="D42" s="66" t="s">
        <v>227</v>
      </c>
      <c r="E42" s="75"/>
      <c r="F42" s="146">
        <f>インフラ・構築標準費用</f>
        <v>0</v>
      </c>
      <c r="G42" s="32">
        <f>インフラ・構築提供費用</f>
        <v>0</v>
      </c>
      <c r="H42" s="1"/>
    </row>
    <row r="43" spans="1:8" ht="16.5" customHeight="1" x14ac:dyDescent="0.3">
      <c r="A43" s="1"/>
      <c r="B43" s="35"/>
      <c r="C43" s="36"/>
      <c r="D43" s="36"/>
      <c r="E43" s="218" t="s">
        <v>7</v>
      </c>
      <c r="F43" s="221">
        <f>SUBTOTAL(9,F17:F42)</f>
        <v>0</v>
      </c>
      <c r="G43" s="37">
        <f>SUBTOTAL(9,G17:G42)</f>
        <v>0</v>
      </c>
      <c r="H43" s="1"/>
    </row>
    <row r="44" spans="1:8" ht="16.5" customHeight="1" x14ac:dyDescent="0.3">
      <c r="A44" s="1"/>
      <c r="B44" s="33"/>
      <c r="C44" s="34"/>
      <c r="D44" s="34"/>
      <c r="E44" s="219" t="s">
        <v>3</v>
      </c>
      <c r="F44" s="213">
        <f>F43*0.1</f>
        <v>0</v>
      </c>
      <c r="G44" s="21">
        <f>G43*0.1</f>
        <v>0</v>
      </c>
      <c r="H44" s="1"/>
    </row>
    <row r="45" spans="1:8" ht="16.5" customHeight="1" thickBot="1" x14ac:dyDescent="0.35">
      <c r="A45" s="1"/>
      <c r="B45" s="15"/>
      <c r="C45" s="18"/>
      <c r="D45" s="18"/>
      <c r="E45" s="220" t="s">
        <v>8</v>
      </c>
      <c r="F45" s="222">
        <f>SUM(F43:F44)</f>
        <v>0</v>
      </c>
      <c r="G45" s="22">
        <f>SUM(G43:G44)</f>
        <v>0</v>
      </c>
      <c r="H45" s="1"/>
    </row>
    <row r="46" spans="1:8" ht="16.5" customHeight="1" x14ac:dyDescent="0.3">
      <c r="A46" s="1"/>
      <c r="B46" s="231" t="s">
        <v>4</v>
      </c>
      <c r="C46" s="232"/>
      <c r="D46" s="240"/>
      <c r="E46" s="241"/>
      <c r="F46" s="241"/>
      <c r="G46" s="242"/>
      <c r="H46" s="1"/>
    </row>
    <row r="47" spans="1:8" ht="16.5" customHeight="1" x14ac:dyDescent="0.3">
      <c r="A47" s="1"/>
      <c r="B47" s="233"/>
      <c r="C47" s="234"/>
      <c r="D47" s="243"/>
      <c r="E47" s="244"/>
      <c r="F47" s="244"/>
      <c r="G47" s="245"/>
      <c r="H47" s="1"/>
    </row>
    <row r="48" spans="1:8" ht="16.5" customHeight="1" thickBot="1" x14ac:dyDescent="0.35">
      <c r="A48" s="1"/>
      <c r="B48" s="235"/>
      <c r="C48" s="236"/>
      <c r="D48" s="246"/>
      <c r="E48" s="247"/>
      <c r="F48" s="247"/>
      <c r="G48" s="248"/>
      <c r="H48" s="1"/>
    </row>
    <row r="49" spans="1:8" ht="16.5" customHeight="1" thickBot="1" x14ac:dyDescent="0.35">
      <c r="A49" s="1"/>
      <c r="B49" s="1"/>
      <c r="C49" s="1"/>
      <c r="D49" s="1"/>
      <c r="E49" s="1"/>
      <c r="F49" s="1"/>
      <c r="G49" s="1"/>
      <c r="H49" s="1"/>
    </row>
    <row r="50" spans="1:8" ht="16.5" customHeight="1" thickBot="1" x14ac:dyDescent="0.35">
      <c r="A50" s="1"/>
      <c r="B50" s="237" t="s">
        <v>18</v>
      </c>
      <c r="C50" s="238"/>
      <c r="D50" s="238"/>
      <c r="E50" s="57"/>
      <c r="F50" s="76" t="s">
        <v>37</v>
      </c>
      <c r="G50" s="38" t="s">
        <v>36</v>
      </c>
      <c r="H50" s="1"/>
    </row>
    <row r="51" spans="1:8" ht="16.5" customHeight="1" x14ac:dyDescent="0.3">
      <c r="A51" s="1"/>
      <c r="B51" s="44" t="s">
        <v>34</v>
      </c>
      <c r="C51" s="47"/>
      <c r="D51" s="65"/>
      <c r="E51" s="73"/>
      <c r="F51" s="84">
        <f>SUBTOTAL(9,F52:F56)</f>
        <v>0</v>
      </c>
      <c r="G51" s="48">
        <f>SUBTOTAL(9,G52:G56)</f>
        <v>0</v>
      </c>
      <c r="H51" s="1"/>
    </row>
    <row r="52" spans="1:8" ht="16.5" customHeight="1" x14ac:dyDescent="0.3">
      <c r="A52" s="1"/>
      <c r="B52" s="42"/>
      <c r="C52" s="16">
        <v>1</v>
      </c>
      <c r="D52" s="63" t="s">
        <v>38</v>
      </c>
      <c r="E52" s="69"/>
      <c r="F52" s="85">
        <f>ハードウェア保守費用</f>
        <v>0</v>
      </c>
      <c r="G52" s="29">
        <f>ハードウェア保守費用提供額</f>
        <v>0</v>
      </c>
      <c r="H52" s="1"/>
    </row>
    <row r="53" spans="1:8" ht="16.5" customHeight="1" x14ac:dyDescent="0.3">
      <c r="A53" s="1"/>
      <c r="B53" s="42"/>
      <c r="C53" s="16">
        <v>2</v>
      </c>
      <c r="D53" s="59" t="s">
        <v>35</v>
      </c>
      <c r="E53" s="69"/>
      <c r="F53" s="85">
        <f>ソフトウェア保守費用</f>
        <v>0</v>
      </c>
      <c r="G53" s="29">
        <f>ソフトウェア保守費用提供額</f>
        <v>0</v>
      </c>
      <c r="H53" s="1"/>
    </row>
    <row r="54" spans="1:8" ht="16.5" customHeight="1" x14ac:dyDescent="0.3">
      <c r="A54" s="1"/>
      <c r="B54" s="42"/>
      <c r="C54" s="210">
        <v>3</v>
      </c>
      <c r="D54" s="211" t="s">
        <v>149</v>
      </c>
      <c r="E54" s="212"/>
      <c r="F54" s="213">
        <f>運用保守費用</f>
        <v>0</v>
      </c>
      <c r="G54" s="214">
        <f>運用保守費用提供額</f>
        <v>0</v>
      </c>
      <c r="H54" s="1"/>
    </row>
    <row r="55" spans="1:8" ht="16.5" customHeight="1" x14ac:dyDescent="0.3">
      <c r="A55" s="1"/>
      <c r="B55" s="42"/>
      <c r="C55" s="210">
        <v>4</v>
      </c>
      <c r="D55" s="211" t="s">
        <v>229</v>
      </c>
      <c r="E55" s="212"/>
      <c r="F55" s="213">
        <f>特定医療機器保守費用</f>
        <v>0</v>
      </c>
      <c r="G55" s="214">
        <f>特定医療機器保守費用提供額</f>
        <v>0</v>
      </c>
      <c r="H55" s="1"/>
    </row>
    <row r="56" spans="1:8" ht="16.5" customHeight="1" thickBot="1" x14ac:dyDescent="0.35">
      <c r="A56" s="1"/>
      <c r="B56" s="53"/>
      <c r="C56" s="30">
        <v>5</v>
      </c>
      <c r="D56" s="66" t="s">
        <v>230</v>
      </c>
      <c r="E56" s="75"/>
      <c r="F56" s="146">
        <f>インフラ・保守標準費用</f>
        <v>0</v>
      </c>
      <c r="G56" s="32">
        <f>インフラ・保守提供費用</f>
        <v>0</v>
      </c>
      <c r="H56" s="1"/>
    </row>
    <row r="57" spans="1:8" ht="16.5" customHeight="1" x14ac:dyDescent="0.3">
      <c r="A57" s="1"/>
      <c r="B57" s="35"/>
      <c r="C57" s="36"/>
      <c r="D57" s="36"/>
      <c r="E57" s="218" t="s">
        <v>7</v>
      </c>
      <c r="F57" s="221">
        <f>SUBTOTAL(9,F51:F56)</f>
        <v>0</v>
      </c>
      <c r="G57" s="37">
        <f>SUBTOTAL(9,G51:G56)</f>
        <v>0</v>
      </c>
      <c r="H57" s="1"/>
    </row>
    <row r="58" spans="1:8" ht="16.5" customHeight="1" x14ac:dyDescent="0.3">
      <c r="A58" s="1"/>
      <c r="B58" s="33"/>
      <c r="C58" s="34"/>
      <c r="D58" s="34"/>
      <c r="E58" s="219" t="s">
        <v>3</v>
      </c>
      <c r="F58" s="213">
        <f>F57*0.1</f>
        <v>0</v>
      </c>
      <c r="G58" s="21">
        <f>G57*0.1</f>
        <v>0</v>
      </c>
      <c r="H58" s="1"/>
    </row>
    <row r="59" spans="1:8" ht="16.5" customHeight="1" thickBot="1" x14ac:dyDescent="0.35">
      <c r="A59" s="1"/>
      <c r="B59" s="15"/>
      <c r="C59" s="18"/>
      <c r="D59" s="18"/>
      <c r="E59" s="220" t="s">
        <v>8</v>
      </c>
      <c r="F59" s="222">
        <f>SUM(F57:F58)</f>
        <v>0</v>
      </c>
      <c r="G59" s="22">
        <f>SUM(G57:G58)</f>
        <v>0</v>
      </c>
      <c r="H59" s="1"/>
    </row>
    <row r="60" spans="1:8" ht="16.5" customHeight="1" x14ac:dyDescent="0.3">
      <c r="A60" s="1"/>
      <c r="B60" s="231" t="s">
        <v>4</v>
      </c>
      <c r="C60" s="232"/>
      <c r="D60" s="240"/>
      <c r="E60" s="241"/>
      <c r="F60" s="241"/>
      <c r="G60" s="242"/>
      <c r="H60" s="1"/>
    </row>
    <row r="61" spans="1:8" ht="16.5" customHeight="1" x14ac:dyDescent="0.3">
      <c r="A61" s="1"/>
      <c r="B61" s="233"/>
      <c r="C61" s="234"/>
      <c r="D61" s="243"/>
      <c r="E61" s="244"/>
      <c r="F61" s="244"/>
      <c r="G61" s="245"/>
      <c r="H61" s="1"/>
    </row>
    <row r="62" spans="1:8" ht="16.5" customHeight="1" thickBot="1" x14ac:dyDescent="0.35">
      <c r="A62" s="1"/>
      <c r="B62" s="235"/>
      <c r="C62" s="236"/>
      <c r="D62" s="246"/>
      <c r="E62" s="247"/>
      <c r="F62" s="247"/>
      <c r="G62" s="248"/>
      <c r="H62" s="1"/>
    </row>
    <row r="63" spans="1:8" ht="16.5" customHeight="1" x14ac:dyDescent="0.3">
      <c r="A63" s="1"/>
      <c r="B63" s="1"/>
      <c r="C63" s="1"/>
      <c r="D63" s="1"/>
      <c r="E63" s="1"/>
      <c r="F63" s="1"/>
      <c r="G63" s="1"/>
      <c r="H63" s="1"/>
    </row>
  </sheetData>
  <mergeCells count="9">
    <mergeCell ref="B3:F4"/>
    <mergeCell ref="B13:G14"/>
    <mergeCell ref="B60:C62"/>
    <mergeCell ref="B16:D16"/>
    <mergeCell ref="F15:G15"/>
    <mergeCell ref="D60:G62"/>
    <mergeCell ref="B50:D50"/>
    <mergeCell ref="B46:C48"/>
    <mergeCell ref="D46:G48"/>
  </mergeCells>
  <phoneticPr fontId="3"/>
  <pageMargins left="0.76" right="0.23622047244094491" top="0.74803149606299213" bottom="0.74803149606299213" header="0.31496062992125984" footer="0.31496062992125984"/>
  <pageSetup paperSize="9" scale="65" orientation="portrait" horizontalDpi="300" verticalDpi="300" r:id="rId1"/>
  <headerFooter>
    <oddHeader>&amp;L様式１ 見積書・見積詳細書　（&amp;A）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5"/>
  <sheetViews>
    <sheetView zoomScale="90" zoomScaleNormal="90" workbookViewId="0">
      <pane xSplit="6" ySplit="3" topLeftCell="G43" activePane="bottomRight" state="frozen"/>
      <selection activeCell="G55" sqref="G55"/>
      <selection pane="topRight" activeCell="G55" sqref="G55"/>
      <selection pane="bottomLeft" activeCell="G55" sqref="G55"/>
      <selection pane="bottomRight" activeCell="E54" sqref="E54"/>
    </sheetView>
  </sheetViews>
  <sheetFormatPr defaultColWidth="8.81640625" defaultRowHeight="15" x14ac:dyDescent="0.3"/>
  <cols>
    <col min="1" max="1" width="2.08984375" style="95" customWidth="1"/>
    <col min="2" max="2" width="3.54296875" style="95" customWidth="1"/>
    <col min="3" max="3" width="29.08984375" style="95" customWidth="1"/>
    <col min="4" max="5" width="6.81640625" style="103" customWidth="1"/>
    <col min="6" max="6" width="8.81640625" style="95"/>
    <col min="7" max="27" width="16" style="145" customWidth="1"/>
    <col min="28" max="28" width="17.1796875" style="145" customWidth="1"/>
    <col min="29" max="29" width="16" style="145" customWidth="1"/>
    <col min="30" max="30" width="18.1796875" style="145" customWidth="1"/>
    <col min="31" max="38" width="16" style="145" customWidth="1"/>
    <col min="39" max="39" width="18.1796875" style="145" customWidth="1"/>
    <col min="40" max="40" width="8.81640625" style="95" hidden="1" customWidth="1"/>
    <col min="41" max="41" width="46.08984375" style="95" customWidth="1"/>
    <col min="42" max="16384" width="8.81640625" style="95"/>
  </cols>
  <sheetData>
    <row r="1" spans="2:41" ht="19.2" thickBot="1" x14ac:dyDescent="0.4">
      <c r="B1" s="217" t="s">
        <v>273</v>
      </c>
      <c r="AL1" s="145" t="s">
        <v>148</v>
      </c>
    </row>
    <row r="2" spans="2:41" x14ac:dyDescent="0.3">
      <c r="B2" s="87"/>
      <c r="C2" s="249" t="s">
        <v>71</v>
      </c>
      <c r="D2" s="182"/>
      <c r="E2" s="182"/>
      <c r="F2" s="88"/>
      <c r="G2" s="89" t="s">
        <v>39</v>
      </c>
      <c r="H2" s="90"/>
      <c r="I2" s="90"/>
      <c r="J2" s="91"/>
      <c r="K2" s="89" t="s">
        <v>40</v>
      </c>
      <c r="L2" s="90"/>
      <c r="M2" s="90"/>
      <c r="N2" s="91"/>
      <c r="O2" s="89" t="s">
        <v>41</v>
      </c>
      <c r="P2" s="91"/>
      <c r="Q2" s="89" t="s">
        <v>42</v>
      </c>
      <c r="R2" s="91"/>
      <c r="S2" s="89" t="s">
        <v>43</v>
      </c>
      <c r="T2" s="90"/>
      <c r="U2" s="91"/>
      <c r="V2" s="89" t="s">
        <v>44</v>
      </c>
      <c r="W2" s="91"/>
      <c r="X2" s="89" t="s">
        <v>45</v>
      </c>
      <c r="Y2" s="90"/>
      <c r="Z2" s="90"/>
      <c r="AA2" s="91"/>
      <c r="AB2" s="92" t="s">
        <v>46</v>
      </c>
      <c r="AC2" s="93"/>
      <c r="AD2" s="91"/>
      <c r="AE2" s="89" t="s">
        <v>154</v>
      </c>
      <c r="AF2" s="90"/>
      <c r="AG2" s="90"/>
      <c r="AH2" s="196"/>
      <c r="AI2" s="197" t="s">
        <v>146</v>
      </c>
      <c r="AJ2" s="189"/>
      <c r="AK2" s="92" t="s">
        <v>147</v>
      </c>
      <c r="AL2" s="90"/>
      <c r="AM2" s="94"/>
      <c r="AN2" s="95" t="s">
        <v>47</v>
      </c>
      <c r="AO2" s="251" t="s">
        <v>72</v>
      </c>
    </row>
    <row r="3" spans="2:41" s="103" customFormat="1" ht="30.6" thickBot="1" x14ac:dyDescent="0.35">
      <c r="B3" s="96" t="s">
        <v>143</v>
      </c>
      <c r="C3" s="250"/>
      <c r="D3" s="181" t="s">
        <v>212</v>
      </c>
      <c r="E3" s="181" t="s">
        <v>78</v>
      </c>
      <c r="F3" s="97"/>
      <c r="G3" s="98" t="s">
        <v>48</v>
      </c>
      <c r="H3" s="147" t="s">
        <v>60</v>
      </c>
      <c r="I3" s="147" t="s">
        <v>61</v>
      </c>
      <c r="J3" s="148" t="s">
        <v>74</v>
      </c>
      <c r="K3" s="98" t="s">
        <v>48</v>
      </c>
      <c r="L3" s="149" t="s">
        <v>49</v>
      </c>
      <c r="M3" s="149" t="s">
        <v>50</v>
      </c>
      <c r="N3" s="150" t="s">
        <v>51</v>
      </c>
      <c r="O3" s="98" t="s">
        <v>48</v>
      </c>
      <c r="P3" s="150" t="s">
        <v>52</v>
      </c>
      <c r="Q3" s="98" t="s">
        <v>48</v>
      </c>
      <c r="R3" s="150" t="s">
        <v>53</v>
      </c>
      <c r="S3" s="98" t="s">
        <v>48</v>
      </c>
      <c r="T3" s="147" t="s">
        <v>67</v>
      </c>
      <c r="U3" s="148" t="s">
        <v>68</v>
      </c>
      <c r="V3" s="98" t="s">
        <v>48</v>
      </c>
      <c r="W3" s="150" t="s">
        <v>54</v>
      </c>
      <c r="X3" s="98" t="s">
        <v>48</v>
      </c>
      <c r="Y3" s="147" t="s">
        <v>62</v>
      </c>
      <c r="Z3" s="147" t="s">
        <v>63</v>
      </c>
      <c r="AA3" s="148" t="s">
        <v>64</v>
      </c>
      <c r="AB3" s="101" t="s">
        <v>55</v>
      </c>
      <c r="AC3" s="99" t="s">
        <v>56</v>
      </c>
      <c r="AD3" s="100" t="s">
        <v>57</v>
      </c>
      <c r="AE3" s="98" t="s">
        <v>48</v>
      </c>
      <c r="AF3" s="147" t="s">
        <v>65</v>
      </c>
      <c r="AG3" s="147" t="s">
        <v>66</v>
      </c>
      <c r="AH3" s="198" t="s">
        <v>111</v>
      </c>
      <c r="AI3" s="204" t="s">
        <v>145</v>
      </c>
      <c r="AJ3" s="190" t="s">
        <v>144</v>
      </c>
      <c r="AK3" s="101" t="s">
        <v>55</v>
      </c>
      <c r="AL3" s="99" t="s">
        <v>56</v>
      </c>
      <c r="AM3" s="102" t="s">
        <v>57</v>
      </c>
      <c r="AN3" s="103">
        <v>0.1</v>
      </c>
      <c r="AO3" s="252"/>
    </row>
    <row r="4" spans="2:41" ht="20.100000000000001" customHeight="1" thickTop="1" x14ac:dyDescent="0.3">
      <c r="B4" s="104">
        <v>1</v>
      </c>
      <c r="C4" s="105" t="s">
        <v>158</v>
      </c>
      <c r="D4" s="183" t="s">
        <v>76</v>
      </c>
      <c r="E4" s="183" t="s">
        <v>79</v>
      </c>
      <c r="F4" s="106" t="s">
        <v>58</v>
      </c>
      <c r="G4" s="107">
        <f>SUM(H4:J4)</f>
        <v>0</v>
      </c>
      <c r="H4" s="108"/>
      <c r="I4" s="108"/>
      <c r="J4" s="109"/>
      <c r="K4" s="107">
        <f>SUM(L4:N4)</f>
        <v>0</v>
      </c>
      <c r="L4" s="108"/>
      <c r="M4" s="108"/>
      <c r="N4" s="109"/>
      <c r="O4" s="107">
        <f>SUM(P4:P4)</f>
        <v>0</v>
      </c>
      <c r="P4" s="109"/>
      <c r="Q4" s="107">
        <f>SUM(R4:R4)</f>
        <v>0</v>
      </c>
      <c r="R4" s="109"/>
      <c r="S4" s="107">
        <f>SUM(T4:U4)</f>
        <v>0</v>
      </c>
      <c r="T4" s="108"/>
      <c r="U4" s="109"/>
      <c r="V4" s="107">
        <f>SUM(W4:W4)</f>
        <v>0</v>
      </c>
      <c r="W4" s="109"/>
      <c r="X4" s="107">
        <f>SUM(Y4:AA4)</f>
        <v>0</v>
      </c>
      <c r="Y4" s="108"/>
      <c r="Z4" s="108"/>
      <c r="AA4" s="109"/>
      <c r="AB4" s="110">
        <f>G4+K4+O4+Q4+S4+V4+X4</f>
        <v>0</v>
      </c>
      <c r="AC4" s="108">
        <f t="shared" ref="AC4:AC51" si="0">ROUNDDOWN(AB4*$AN$3,0)</f>
        <v>0</v>
      </c>
      <c r="AD4" s="111">
        <f>AB4+AC4</f>
        <v>0</v>
      </c>
      <c r="AE4" s="107">
        <f>SUM(AF4:AH4)</f>
        <v>0</v>
      </c>
      <c r="AF4" s="108"/>
      <c r="AG4" s="108"/>
      <c r="AH4" s="199"/>
      <c r="AI4" s="205">
        <f>SUM(AJ4)</f>
        <v>0</v>
      </c>
      <c r="AJ4" s="191"/>
      <c r="AK4" s="112">
        <f>AB4+AE4+AI4</f>
        <v>0</v>
      </c>
      <c r="AL4" s="108">
        <f t="shared" ref="AL4:AL51" si="1">ROUNDDOWN(AK4*$AN$3,0)</f>
        <v>0</v>
      </c>
      <c r="AM4" s="113">
        <f>AK4+AL4</f>
        <v>0</v>
      </c>
      <c r="AN4" s="114"/>
      <c r="AO4" s="113"/>
    </row>
    <row r="5" spans="2:41" ht="20.100000000000001" customHeight="1" x14ac:dyDescent="0.3">
      <c r="B5" s="125"/>
      <c r="C5" s="126"/>
      <c r="D5" s="184"/>
      <c r="E5" s="184"/>
      <c r="F5" s="127" t="s">
        <v>59</v>
      </c>
      <c r="G5" s="128">
        <f t="shared" ref="G5:G127" si="2">SUM(H5:J5)</f>
        <v>0</v>
      </c>
      <c r="H5" s="129"/>
      <c r="I5" s="129"/>
      <c r="J5" s="130"/>
      <c r="K5" s="128">
        <f t="shared" ref="K5:K127" si="3">SUM(L5:N5)</f>
        <v>0</v>
      </c>
      <c r="L5" s="129"/>
      <c r="M5" s="129"/>
      <c r="N5" s="130"/>
      <c r="O5" s="128">
        <f t="shared" ref="O5:O127" si="4">SUM(P5:P5)</f>
        <v>0</v>
      </c>
      <c r="P5" s="130"/>
      <c r="Q5" s="128">
        <f t="shared" ref="Q5:Q127" si="5">SUM(R5:R5)</f>
        <v>0</v>
      </c>
      <c r="R5" s="130"/>
      <c r="S5" s="128">
        <f t="shared" ref="S5:S127" si="6">SUM(T5:U5)</f>
        <v>0</v>
      </c>
      <c r="T5" s="129"/>
      <c r="U5" s="130"/>
      <c r="V5" s="128">
        <f t="shared" ref="V5:V127" si="7">SUM(W5:W5)</f>
        <v>0</v>
      </c>
      <c r="W5" s="130"/>
      <c r="X5" s="128">
        <f t="shared" ref="X5:X127" si="8">SUM(Y5:AA5)</f>
        <v>0</v>
      </c>
      <c r="Y5" s="129"/>
      <c r="Z5" s="129"/>
      <c r="AA5" s="130"/>
      <c r="AB5" s="131">
        <f t="shared" ref="AB5:AB127" si="9">G5+K5+O5+Q5+S5+V5+X5</f>
        <v>0</v>
      </c>
      <c r="AC5" s="129">
        <f t="shared" si="0"/>
        <v>0</v>
      </c>
      <c r="AD5" s="132">
        <f t="shared" ref="AD5:AD127" si="10">AB5+AC5</f>
        <v>0</v>
      </c>
      <c r="AE5" s="128">
        <f t="shared" ref="AE5:AE127" si="11">SUM(AF5:AH5)</f>
        <v>0</v>
      </c>
      <c r="AF5" s="129"/>
      <c r="AG5" s="129"/>
      <c r="AH5" s="200"/>
      <c r="AI5" s="206">
        <f t="shared" ref="AI5:AI70" si="12">SUM(AJ5)</f>
        <v>0</v>
      </c>
      <c r="AJ5" s="192"/>
      <c r="AK5" s="133">
        <f t="shared" ref="AK5:AK70" si="13">AB5+AE5+AI5</f>
        <v>0</v>
      </c>
      <c r="AL5" s="129">
        <f t="shared" si="1"/>
        <v>0</v>
      </c>
      <c r="AM5" s="134">
        <f t="shared" ref="AM5:AM127" si="14">AK5+AL5</f>
        <v>0</v>
      </c>
      <c r="AN5" s="151" t="e">
        <f>AM5/AM4</f>
        <v>#DIV/0!</v>
      </c>
      <c r="AO5" s="134"/>
    </row>
    <row r="6" spans="2:41" ht="20.100000000000001" customHeight="1" x14ac:dyDescent="0.3">
      <c r="B6" s="152">
        <v>2</v>
      </c>
      <c r="C6" s="153" t="s">
        <v>159</v>
      </c>
      <c r="D6" s="185" t="s">
        <v>76</v>
      </c>
      <c r="E6" s="185" t="s">
        <v>79</v>
      </c>
      <c r="F6" s="154" t="s">
        <v>58</v>
      </c>
      <c r="G6" s="155">
        <f t="shared" ref="G6:G7" si="15">SUM(H6:J6)</f>
        <v>0</v>
      </c>
      <c r="H6" s="156"/>
      <c r="I6" s="156"/>
      <c r="J6" s="157"/>
      <c r="K6" s="155">
        <f t="shared" ref="K6:K7" si="16">SUM(L6:N6)</f>
        <v>0</v>
      </c>
      <c r="L6" s="156"/>
      <c r="M6" s="156"/>
      <c r="N6" s="157"/>
      <c r="O6" s="155">
        <f t="shared" ref="O6:O7" si="17">SUM(P6:P6)</f>
        <v>0</v>
      </c>
      <c r="P6" s="157"/>
      <c r="Q6" s="155">
        <f t="shared" ref="Q6:Q7" si="18">SUM(R6:R6)</f>
        <v>0</v>
      </c>
      <c r="R6" s="157"/>
      <c r="S6" s="155">
        <f t="shared" ref="S6:S7" si="19">SUM(T6:U6)</f>
        <v>0</v>
      </c>
      <c r="T6" s="156"/>
      <c r="U6" s="157"/>
      <c r="V6" s="155">
        <f t="shared" ref="V6:V7" si="20">SUM(W6:W6)</f>
        <v>0</v>
      </c>
      <c r="W6" s="157"/>
      <c r="X6" s="155">
        <f t="shared" ref="X6:X7" si="21">SUM(Y6:AA6)</f>
        <v>0</v>
      </c>
      <c r="Y6" s="156"/>
      <c r="Z6" s="156"/>
      <c r="AA6" s="157"/>
      <c r="AB6" s="158">
        <f t="shared" ref="AB6:AB7" si="22">G6+K6+O6+Q6+S6+V6+X6</f>
        <v>0</v>
      </c>
      <c r="AC6" s="156">
        <f t="shared" ref="AC6:AC7" si="23">ROUNDDOWN(AB6*$AN$3,0)</f>
        <v>0</v>
      </c>
      <c r="AD6" s="159">
        <f t="shared" ref="AD6:AD7" si="24">AB6+AC6</f>
        <v>0</v>
      </c>
      <c r="AE6" s="155">
        <f t="shared" ref="AE6:AE7" si="25">SUM(AF6:AH6)</f>
        <v>0</v>
      </c>
      <c r="AF6" s="156"/>
      <c r="AG6" s="156"/>
      <c r="AH6" s="201"/>
      <c r="AI6" s="207">
        <f t="shared" si="12"/>
        <v>0</v>
      </c>
      <c r="AJ6" s="193"/>
      <c r="AK6" s="160">
        <f t="shared" si="13"/>
        <v>0</v>
      </c>
      <c r="AL6" s="156">
        <f t="shared" ref="AL6:AL7" si="26">ROUNDDOWN(AK6*$AN$3,0)</f>
        <v>0</v>
      </c>
      <c r="AM6" s="161">
        <f t="shared" ref="AM6:AM7" si="27">AK6+AL6</f>
        <v>0</v>
      </c>
      <c r="AN6" s="162"/>
      <c r="AO6" s="161"/>
    </row>
    <row r="7" spans="2:41" ht="20.100000000000001" customHeight="1" x14ac:dyDescent="0.3">
      <c r="B7" s="125"/>
      <c r="C7" s="126"/>
      <c r="D7" s="184"/>
      <c r="E7" s="184"/>
      <c r="F7" s="127" t="s">
        <v>59</v>
      </c>
      <c r="G7" s="128">
        <f t="shared" si="15"/>
        <v>0</v>
      </c>
      <c r="H7" s="129"/>
      <c r="I7" s="129"/>
      <c r="J7" s="130"/>
      <c r="K7" s="128">
        <f t="shared" si="16"/>
        <v>0</v>
      </c>
      <c r="L7" s="129"/>
      <c r="M7" s="129"/>
      <c r="N7" s="130"/>
      <c r="O7" s="128">
        <f t="shared" si="17"/>
        <v>0</v>
      </c>
      <c r="P7" s="130"/>
      <c r="Q7" s="128">
        <f t="shared" si="18"/>
        <v>0</v>
      </c>
      <c r="R7" s="130"/>
      <c r="S7" s="128">
        <f t="shared" si="19"/>
        <v>0</v>
      </c>
      <c r="T7" s="129"/>
      <c r="U7" s="130"/>
      <c r="V7" s="128">
        <f t="shared" si="20"/>
        <v>0</v>
      </c>
      <c r="W7" s="130"/>
      <c r="X7" s="128">
        <f t="shared" si="21"/>
        <v>0</v>
      </c>
      <c r="Y7" s="129"/>
      <c r="Z7" s="129"/>
      <c r="AA7" s="130"/>
      <c r="AB7" s="131">
        <f t="shared" si="22"/>
        <v>0</v>
      </c>
      <c r="AC7" s="129">
        <f t="shared" si="23"/>
        <v>0</v>
      </c>
      <c r="AD7" s="132">
        <f t="shared" si="24"/>
        <v>0</v>
      </c>
      <c r="AE7" s="128">
        <f t="shared" si="25"/>
        <v>0</v>
      </c>
      <c r="AF7" s="129"/>
      <c r="AG7" s="129"/>
      <c r="AH7" s="200"/>
      <c r="AI7" s="206">
        <f t="shared" si="12"/>
        <v>0</v>
      </c>
      <c r="AJ7" s="192"/>
      <c r="AK7" s="133">
        <f t="shared" si="13"/>
        <v>0</v>
      </c>
      <c r="AL7" s="129">
        <f t="shared" si="26"/>
        <v>0</v>
      </c>
      <c r="AM7" s="134">
        <f t="shared" si="27"/>
        <v>0</v>
      </c>
      <c r="AN7" s="114" t="e">
        <f>AM7/AM6</f>
        <v>#DIV/0!</v>
      </c>
      <c r="AO7" s="134"/>
    </row>
    <row r="8" spans="2:41" ht="20.100000000000001" customHeight="1" x14ac:dyDescent="0.3">
      <c r="B8" s="152">
        <v>3</v>
      </c>
      <c r="C8" s="163" t="s">
        <v>160</v>
      </c>
      <c r="D8" s="185" t="s">
        <v>77</v>
      </c>
      <c r="E8" s="185" t="s">
        <v>79</v>
      </c>
      <c r="F8" s="154" t="s">
        <v>58</v>
      </c>
      <c r="G8" s="155">
        <f t="shared" ref="G8:G9" si="28">SUM(H8:J8)</f>
        <v>0</v>
      </c>
      <c r="H8" s="156"/>
      <c r="I8" s="156"/>
      <c r="J8" s="157"/>
      <c r="K8" s="155">
        <f t="shared" ref="K8:K9" si="29">SUM(L8:N8)</f>
        <v>0</v>
      </c>
      <c r="L8" s="156"/>
      <c r="M8" s="156"/>
      <c r="N8" s="157"/>
      <c r="O8" s="155">
        <f t="shared" ref="O8:O9" si="30">SUM(P8:P8)</f>
        <v>0</v>
      </c>
      <c r="P8" s="157"/>
      <c r="Q8" s="155">
        <f t="shared" ref="Q8:Q9" si="31">SUM(R8:R8)</f>
        <v>0</v>
      </c>
      <c r="R8" s="157"/>
      <c r="S8" s="155">
        <f t="shared" ref="S8:S9" si="32">SUM(T8:U8)</f>
        <v>0</v>
      </c>
      <c r="T8" s="156"/>
      <c r="U8" s="157"/>
      <c r="V8" s="155">
        <f t="shared" ref="V8:V9" si="33">SUM(W8:W8)</f>
        <v>0</v>
      </c>
      <c r="W8" s="157"/>
      <c r="X8" s="155">
        <f t="shared" ref="X8:X9" si="34">SUM(Y8:AA8)</f>
        <v>0</v>
      </c>
      <c r="Y8" s="156"/>
      <c r="Z8" s="156"/>
      <c r="AA8" s="157"/>
      <c r="AB8" s="158">
        <f t="shared" ref="AB8:AB9" si="35">G8+K8+O8+Q8+S8+V8+X8</f>
        <v>0</v>
      </c>
      <c r="AC8" s="156">
        <f t="shared" ref="AC8:AC9" si="36">ROUNDDOWN(AB8*$AN$3,0)</f>
        <v>0</v>
      </c>
      <c r="AD8" s="159">
        <f t="shared" ref="AD8:AD9" si="37">AB8+AC8</f>
        <v>0</v>
      </c>
      <c r="AE8" s="155">
        <f t="shared" ref="AE8:AE9" si="38">SUM(AF8:AH8)</f>
        <v>0</v>
      </c>
      <c r="AF8" s="156"/>
      <c r="AG8" s="156"/>
      <c r="AH8" s="201"/>
      <c r="AI8" s="207">
        <f t="shared" si="12"/>
        <v>0</v>
      </c>
      <c r="AJ8" s="193"/>
      <c r="AK8" s="160">
        <f t="shared" si="13"/>
        <v>0</v>
      </c>
      <c r="AL8" s="156">
        <f t="shared" ref="AL8:AL9" si="39">ROUNDDOWN(AK8*$AN$3,0)</f>
        <v>0</v>
      </c>
      <c r="AM8" s="161">
        <f t="shared" ref="AM8:AM9" si="40">AK8+AL8</f>
        <v>0</v>
      </c>
      <c r="AN8" s="162"/>
      <c r="AO8" s="161"/>
    </row>
    <row r="9" spans="2:41" ht="20.100000000000001" customHeight="1" x14ac:dyDescent="0.3">
      <c r="B9" s="125"/>
      <c r="C9" s="126"/>
      <c r="D9" s="184"/>
      <c r="E9" s="184"/>
      <c r="F9" s="127" t="s">
        <v>59</v>
      </c>
      <c r="G9" s="128">
        <f t="shared" si="28"/>
        <v>0</v>
      </c>
      <c r="H9" s="129"/>
      <c r="I9" s="129"/>
      <c r="J9" s="130"/>
      <c r="K9" s="128">
        <f t="shared" si="29"/>
        <v>0</v>
      </c>
      <c r="L9" s="129"/>
      <c r="M9" s="129"/>
      <c r="N9" s="130"/>
      <c r="O9" s="128">
        <f t="shared" si="30"/>
        <v>0</v>
      </c>
      <c r="P9" s="130"/>
      <c r="Q9" s="128">
        <f t="shared" si="31"/>
        <v>0</v>
      </c>
      <c r="R9" s="130"/>
      <c r="S9" s="128">
        <f t="shared" si="32"/>
        <v>0</v>
      </c>
      <c r="T9" s="129"/>
      <c r="U9" s="130"/>
      <c r="V9" s="128">
        <f t="shared" si="33"/>
        <v>0</v>
      </c>
      <c r="W9" s="130"/>
      <c r="X9" s="128">
        <f t="shared" si="34"/>
        <v>0</v>
      </c>
      <c r="Y9" s="129"/>
      <c r="Z9" s="129"/>
      <c r="AA9" s="130"/>
      <c r="AB9" s="131">
        <f t="shared" si="35"/>
        <v>0</v>
      </c>
      <c r="AC9" s="129">
        <f t="shared" si="36"/>
        <v>0</v>
      </c>
      <c r="AD9" s="132">
        <f t="shared" si="37"/>
        <v>0</v>
      </c>
      <c r="AE9" s="128">
        <f t="shared" si="38"/>
        <v>0</v>
      </c>
      <c r="AF9" s="129"/>
      <c r="AG9" s="129"/>
      <c r="AH9" s="200"/>
      <c r="AI9" s="206">
        <f t="shared" si="12"/>
        <v>0</v>
      </c>
      <c r="AJ9" s="192"/>
      <c r="AK9" s="133">
        <f t="shared" si="13"/>
        <v>0</v>
      </c>
      <c r="AL9" s="129">
        <f t="shared" si="39"/>
        <v>0</v>
      </c>
      <c r="AM9" s="134">
        <f t="shared" si="40"/>
        <v>0</v>
      </c>
      <c r="AN9" s="114" t="e">
        <f>AM9/AM8</f>
        <v>#DIV/0!</v>
      </c>
      <c r="AO9" s="134"/>
    </row>
    <row r="10" spans="2:41" ht="20.100000000000001" customHeight="1" x14ac:dyDescent="0.3">
      <c r="B10" s="104">
        <v>4</v>
      </c>
      <c r="C10" s="105" t="s">
        <v>161</v>
      </c>
      <c r="D10" s="185" t="s">
        <v>76</v>
      </c>
      <c r="E10" s="185" t="s">
        <v>79</v>
      </c>
      <c r="F10" s="106" t="s">
        <v>58</v>
      </c>
      <c r="G10" s="107">
        <f t="shared" si="2"/>
        <v>0</v>
      </c>
      <c r="H10" s="108"/>
      <c r="I10" s="108"/>
      <c r="J10" s="109"/>
      <c r="K10" s="107">
        <f t="shared" si="3"/>
        <v>0</v>
      </c>
      <c r="L10" s="108"/>
      <c r="M10" s="108"/>
      <c r="N10" s="109"/>
      <c r="O10" s="107">
        <f t="shared" si="4"/>
        <v>0</v>
      </c>
      <c r="P10" s="109"/>
      <c r="Q10" s="107">
        <f t="shared" si="5"/>
        <v>0</v>
      </c>
      <c r="R10" s="109"/>
      <c r="S10" s="107">
        <f t="shared" si="6"/>
        <v>0</v>
      </c>
      <c r="T10" s="108"/>
      <c r="U10" s="109"/>
      <c r="V10" s="107">
        <f t="shared" si="7"/>
        <v>0</v>
      </c>
      <c r="W10" s="109"/>
      <c r="X10" s="107">
        <f t="shared" si="8"/>
        <v>0</v>
      </c>
      <c r="Y10" s="108"/>
      <c r="Z10" s="108"/>
      <c r="AA10" s="109"/>
      <c r="AB10" s="110">
        <f t="shared" si="9"/>
        <v>0</v>
      </c>
      <c r="AC10" s="108">
        <f t="shared" si="0"/>
        <v>0</v>
      </c>
      <c r="AD10" s="111">
        <f t="shared" si="10"/>
        <v>0</v>
      </c>
      <c r="AE10" s="107">
        <f t="shared" si="11"/>
        <v>0</v>
      </c>
      <c r="AF10" s="108"/>
      <c r="AG10" s="108"/>
      <c r="AH10" s="199"/>
      <c r="AI10" s="205">
        <f t="shared" si="12"/>
        <v>0</v>
      </c>
      <c r="AJ10" s="191"/>
      <c r="AK10" s="112">
        <f t="shared" si="13"/>
        <v>0</v>
      </c>
      <c r="AL10" s="108">
        <f t="shared" si="1"/>
        <v>0</v>
      </c>
      <c r="AM10" s="113">
        <f t="shared" si="14"/>
        <v>0</v>
      </c>
      <c r="AN10" s="114"/>
      <c r="AO10" s="113"/>
    </row>
    <row r="11" spans="2:41" ht="20.100000000000001" customHeight="1" x14ac:dyDescent="0.3">
      <c r="B11" s="125"/>
      <c r="C11" s="126"/>
      <c r="D11" s="184"/>
      <c r="E11" s="184"/>
      <c r="F11" s="127" t="s">
        <v>59</v>
      </c>
      <c r="G11" s="128">
        <f t="shared" si="2"/>
        <v>0</v>
      </c>
      <c r="H11" s="129"/>
      <c r="I11" s="129"/>
      <c r="J11" s="130"/>
      <c r="K11" s="128">
        <f t="shared" si="3"/>
        <v>0</v>
      </c>
      <c r="L11" s="129"/>
      <c r="M11" s="129"/>
      <c r="N11" s="130"/>
      <c r="O11" s="128">
        <f t="shared" si="4"/>
        <v>0</v>
      </c>
      <c r="P11" s="130"/>
      <c r="Q11" s="128">
        <f t="shared" si="5"/>
        <v>0</v>
      </c>
      <c r="R11" s="130"/>
      <c r="S11" s="128">
        <f t="shared" si="6"/>
        <v>0</v>
      </c>
      <c r="T11" s="129"/>
      <c r="U11" s="130"/>
      <c r="V11" s="128">
        <f t="shared" si="7"/>
        <v>0</v>
      </c>
      <c r="W11" s="130"/>
      <c r="X11" s="128">
        <f t="shared" si="8"/>
        <v>0</v>
      </c>
      <c r="Y11" s="129"/>
      <c r="Z11" s="129"/>
      <c r="AA11" s="130"/>
      <c r="AB11" s="131">
        <f t="shared" si="9"/>
        <v>0</v>
      </c>
      <c r="AC11" s="129">
        <f t="shared" si="0"/>
        <v>0</v>
      </c>
      <c r="AD11" s="132">
        <f t="shared" si="10"/>
        <v>0</v>
      </c>
      <c r="AE11" s="128">
        <f t="shared" si="11"/>
        <v>0</v>
      </c>
      <c r="AF11" s="129"/>
      <c r="AG11" s="129"/>
      <c r="AH11" s="200"/>
      <c r="AI11" s="206">
        <f t="shared" si="12"/>
        <v>0</v>
      </c>
      <c r="AJ11" s="192"/>
      <c r="AK11" s="133">
        <f t="shared" si="13"/>
        <v>0</v>
      </c>
      <c r="AL11" s="129">
        <f t="shared" si="1"/>
        <v>0</v>
      </c>
      <c r="AM11" s="134">
        <f t="shared" si="14"/>
        <v>0</v>
      </c>
      <c r="AN11" s="114" t="e">
        <f>AM11/AM10</f>
        <v>#DIV/0!</v>
      </c>
      <c r="AO11" s="134"/>
    </row>
    <row r="12" spans="2:41" ht="20.100000000000001" customHeight="1" x14ac:dyDescent="0.3">
      <c r="B12" s="104">
        <v>5</v>
      </c>
      <c r="C12" s="105" t="s">
        <v>162</v>
      </c>
      <c r="D12" s="225" t="s">
        <v>279</v>
      </c>
      <c r="E12" s="225" t="s">
        <v>153</v>
      </c>
      <c r="F12" s="106" t="s">
        <v>58</v>
      </c>
      <c r="G12" s="107">
        <f t="shared" ref="G12:G13" si="41">SUM(H12:J12)</f>
        <v>0</v>
      </c>
      <c r="H12" s="108"/>
      <c r="I12" s="108"/>
      <c r="J12" s="109"/>
      <c r="K12" s="107">
        <f t="shared" ref="K12:K13" si="42">SUM(L12:N12)</f>
        <v>0</v>
      </c>
      <c r="L12" s="108"/>
      <c r="M12" s="108"/>
      <c r="N12" s="109"/>
      <c r="O12" s="107">
        <f t="shared" ref="O12:O13" si="43">SUM(P12:P12)</f>
        <v>0</v>
      </c>
      <c r="P12" s="109"/>
      <c r="Q12" s="107">
        <f t="shared" ref="Q12:Q13" si="44">SUM(R12:R12)</f>
        <v>0</v>
      </c>
      <c r="R12" s="109"/>
      <c r="S12" s="107">
        <f t="shared" ref="S12:S13" si="45">SUM(T12:U12)</f>
        <v>0</v>
      </c>
      <c r="T12" s="108"/>
      <c r="U12" s="109"/>
      <c r="V12" s="107">
        <f t="shared" ref="V12:V13" si="46">SUM(W12:W12)</f>
        <v>0</v>
      </c>
      <c r="W12" s="109"/>
      <c r="X12" s="107">
        <f t="shared" ref="X12:X13" si="47">SUM(Y12:AA12)</f>
        <v>0</v>
      </c>
      <c r="Y12" s="108"/>
      <c r="Z12" s="108"/>
      <c r="AA12" s="109"/>
      <c r="AB12" s="110">
        <f t="shared" ref="AB12:AB13" si="48">G12+K12+O12+Q12+S12+V12+X12</f>
        <v>0</v>
      </c>
      <c r="AC12" s="108">
        <f t="shared" ref="AC12:AC13" si="49">ROUNDDOWN(AB12*$AN$3,0)</f>
        <v>0</v>
      </c>
      <c r="AD12" s="111">
        <f t="shared" ref="AD12:AD13" si="50">AB12+AC12</f>
        <v>0</v>
      </c>
      <c r="AE12" s="107">
        <f t="shared" ref="AE12:AE13" si="51">SUM(AF12:AH12)</f>
        <v>0</v>
      </c>
      <c r="AF12" s="108"/>
      <c r="AG12" s="108"/>
      <c r="AH12" s="199"/>
      <c r="AI12" s="205">
        <f t="shared" si="12"/>
        <v>0</v>
      </c>
      <c r="AJ12" s="191"/>
      <c r="AK12" s="112">
        <f t="shared" si="13"/>
        <v>0</v>
      </c>
      <c r="AL12" s="108">
        <f t="shared" ref="AL12:AL13" si="52">ROUNDDOWN(AK12*$AN$3,0)</f>
        <v>0</v>
      </c>
      <c r="AM12" s="113">
        <f t="shared" ref="AM12:AM13" si="53">AK12+AL12</f>
        <v>0</v>
      </c>
      <c r="AN12" s="114"/>
      <c r="AO12" s="113"/>
    </row>
    <row r="13" spans="2:41" ht="20.100000000000001" customHeight="1" x14ac:dyDescent="0.3">
      <c r="B13" s="125"/>
      <c r="C13" s="126"/>
      <c r="D13" s="184"/>
      <c r="E13" s="184"/>
      <c r="F13" s="127" t="s">
        <v>59</v>
      </c>
      <c r="G13" s="128">
        <f t="shared" si="41"/>
        <v>0</v>
      </c>
      <c r="H13" s="129"/>
      <c r="I13" s="129"/>
      <c r="J13" s="130"/>
      <c r="K13" s="128">
        <f t="shared" si="42"/>
        <v>0</v>
      </c>
      <c r="L13" s="129"/>
      <c r="M13" s="129"/>
      <c r="N13" s="130"/>
      <c r="O13" s="128">
        <f t="shared" si="43"/>
        <v>0</v>
      </c>
      <c r="P13" s="130"/>
      <c r="Q13" s="128">
        <f t="shared" si="44"/>
        <v>0</v>
      </c>
      <c r="R13" s="130"/>
      <c r="S13" s="128">
        <f t="shared" si="45"/>
        <v>0</v>
      </c>
      <c r="T13" s="129"/>
      <c r="U13" s="130"/>
      <c r="V13" s="128">
        <f t="shared" si="46"/>
        <v>0</v>
      </c>
      <c r="W13" s="130"/>
      <c r="X13" s="128">
        <f t="shared" si="47"/>
        <v>0</v>
      </c>
      <c r="Y13" s="129"/>
      <c r="Z13" s="129"/>
      <c r="AA13" s="130"/>
      <c r="AB13" s="131">
        <f t="shared" si="48"/>
        <v>0</v>
      </c>
      <c r="AC13" s="129">
        <f t="shared" si="49"/>
        <v>0</v>
      </c>
      <c r="AD13" s="132">
        <f t="shared" si="50"/>
        <v>0</v>
      </c>
      <c r="AE13" s="128">
        <f t="shared" si="51"/>
        <v>0</v>
      </c>
      <c r="AF13" s="129"/>
      <c r="AG13" s="129"/>
      <c r="AH13" s="200"/>
      <c r="AI13" s="206">
        <f t="shared" si="12"/>
        <v>0</v>
      </c>
      <c r="AJ13" s="192"/>
      <c r="AK13" s="133">
        <f t="shared" si="13"/>
        <v>0</v>
      </c>
      <c r="AL13" s="129">
        <f t="shared" si="52"/>
        <v>0</v>
      </c>
      <c r="AM13" s="134">
        <f t="shared" si="53"/>
        <v>0</v>
      </c>
      <c r="AN13" s="114" t="e">
        <f>AM13/AM12</f>
        <v>#DIV/0!</v>
      </c>
      <c r="AO13" s="134"/>
    </row>
    <row r="14" spans="2:41" ht="20.100000000000001" customHeight="1" x14ac:dyDescent="0.3">
      <c r="B14" s="104">
        <v>6</v>
      </c>
      <c r="C14" s="105" t="s">
        <v>163</v>
      </c>
      <c r="D14" s="225" t="s">
        <v>153</v>
      </c>
      <c r="E14" s="225" t="s">
        <v>153</v>
      </c>
      <c r="F14" s="106" t="s">
        <v>58</v>
      </c>
      <c r="G14" s="107">
        <f t="shared" si="2"/>
        <v>0</v>
      </c>
      <c r="H14" s="108"/>
      <c r="I14" s="108"/>
      <c r="J14" s="109"/>
      <c r="K14" s="107">
        <f t="shared" si="3"/>
        <v>0</v>
      </c>
      <c r="L14" s="108"/>
      <c r="M14" s="108"/>
      <c r="N14" s="109"/>
      <c r="O14" s="107">
        <f t="shared" si="4"/>
        <v>0</v>
      </c>
      <c r="P14" s="109"/>
      <c r="Q14" s="107">
        <f t="shared" si="5"/>
        <v>0</v>
      </c>
      <c r="R14" s="109"/>
      <c r="S14" s="107">
        <f t="shared" si="6"/>
        <v>0</v>
      </c>
      <c r="T14" s="108"/>
      <c r="U14" s="109"/>
      <c r="V14" s="107">
        <f t="shared" si="7"/>
        <v>0</v>
      </c>
      <c r="W14" s="109"/>
      <c r="X14" s="107">
        <f t="shared" si="8"/>
        <v>0</v>
      </c>
      <c r="Y14" s="108"/>
      <c r="Z14" s="108"/>
      <c r="AA14" s="109"/>
      <c r="AB14" s="110">
        <f t="shared" si="9"/>
        <v>0</v>
      </c>
      <c r="AC14" s="108">
        <f t="shared" si="0"/>
        <v>0</v>
      </c>
      <c r="AD14" s="111">
        <f t="shared" si="10"/>
        <v>0</v>
      </c>
      <c r="AE14" s="107">
        <f t="shared" si="11"/>
        <v>0</v>
      </c>
      <c r="AF14" s="108"/>
      <c r="AG14" s="108"/>
      <c r="AH14" s="199"/>
      <c r="AI14" s="205">
        <f t="shared" si="12"/>
        <v>0</v>
      </c>
      <c r="AJ14" s="191"/>
      <c r="AK14" s="112">
        <f t="shared" si="13"/>
        <v>0</v>
      </c>
      <c r="AL14" s="108">
        <f t="shared" si="1"/>
        <v>0</v>
      </c>
      <c r="AM14" s="113">
        <f t="shared" si="14"/>
        <v>0</v>
      </c>
      <c r="AN14" s="114"/>
      <c r="AO14" s="113"/>
    </row>
    <row r="15" spans="2:41" ht="20.100000000000001" customHeight="1" x14ac:dyDescent="0.3">
      <c r="B15" s="125"/>
      <c r="C15" s="126"/>
      <c r="D15" s="184"/>
      <c r="E15" s="184"/>
      <c r="F15" s="127" t="s">
        <v>59</v>
      </c>
      <c r="G15" s="128">
        <f t="shared" si="2"/>
        <v>0</v>
      </c>
      <c r="H15" s="129"/>
      <c r="I15" s="129"/>
      <c r="J15" s="130"/>
      <c r="K15" s="128">
        <f t="shared" si="3"/>
        <v>0</v>
      </c>
      <c r="L15" s="129"/>
      <c r="M15" s="129"/>
      <c r="N15" s="130"/>
      <c r="O15" s="128">
        <f t="shared" si="4"/>
        <v>0</v>
      </c>
      <c r="P15" s="130"/>
      <c r="Q15" s="128">
        <f t="shared" si="5"/>
        <v>0</v>
      </c>
      <c r="R15" s="130"/>
      <c r="S15" s="128">
        <f t="shared" si="6"/>
        <v>0</v>
      </c>
      <c r="T15" s="129"/>
      <c r="U15" s="130"/>
      <c r="V15" s="128">
        <f t="shared" si="7"/>
        <v>0</v>
      </c>
      <c r="W15" s="130"/>
      <c r="X15" s="128">
        <f t="shared" si="8"/>
        <v>0</v>
      </c>
      <c r="Y15" s="129"/>
      <c r="Z15" s="129"/>
      <c r="AA15" s="130"/>
      <c r="AB15" s="131">
        <f t="shared" si="9"/>
        <v>0</v>
      </c>
      <c r="AC15" s="129">
        <f t="shared" si="0"/>
        <v>0</v>
      </c>
      <c r="AD15" s="132">
        <f t="shared" si="10"/>
        <v>0</v>
      </c>
      <c r="AE15" s="128">
        <f t="shared" si="11"/>
        <v>0</v>
      </c>
      <c r="AF15" s="129"/>
      <c r="AG15" s="129"/>
      <c r="AH15" s="200"/>
      <c r="AI15" s="206">
        <f t="shared" si="12"/>
        <v>0</v>
      </c>
      <c r="AJ15" s="192"/>
      <c r="AK15" s="133">
        <f t="shared" si="13"/>
        <v>0</v>
      </c>
      <c r="AL15" s="129">
        <f t="shared" si="1"/>
        <v>0</v>
      </c>
      <c r="AM15" s="134">
        <f t="shared" si="14"/>
        <v>0</v>
      </c>
      <c r="AN15" s="114" t="e">
        <f>AM15/AM14</f>
        <v>#DIV/0!</v>
      </c>
      <c r="AO15" s="134"/>
    </row>
    <row r="16" spans="2:41" ht="20.100000000000001" customHeight="1" x14ac:dyDescent="0.3">
      <c r="B16" s="104">
        <v>7</v>
      </c>
      <c r="C16" s="105" t="s">
        <v>164</v>
      </c>
      <c r="D16" s="183" t="s">
        <v>142</v>
      </c>
      <c r="E16" s="183" t="s">
        <v>262</v>
      </c>
      <c r="F16" s="106" t="s">
        <v>58</v>
      </c>
      <c r="G16" s="107">
        <f t="shared" ref="G16:G17" si="54">SUM(H16:J16)</f>
        <v>0</v>
      </c>
      <c r="H16" s="108"/>
      <c r="I16" s="108"/>
      <c r="J16" s="109"/>
      <c r="K16" s="107">
        <f t="shared" ref="K16:K17" si="55">SUM(L16:N16)</f>
        <v>0</v>
      </c>
      <c r="L16" s="108"/>
      <c r="M16" s="108"/>
      <c r="N16" s="109"/>
      <c r="O16" s="107">
        <f t="shared" ref="O16:O17" si="56">SUM(P16:P16)</f>
        <v>0</v>
      </c>
      <c r="P16" s="109"/>
      <c r="Q16" s="107">
        <f t="shared" ref="Q16:Q17" si="57">SUM(R16:R16)</f>
        <v>0</v>
      </c>
      <c r="R16" s="109"/>
      <c r="S16" s="107">
        <f t="shared" ref="S16:S17" si="58">SUM(T16:U16)</f>
        <v>0</v>
      </c>
      <c r="T16" s="108"/>
      <c r="U16" s="109"/>
      <c r="V16" s="107">
        <f t="shared" ref="V16:V17" si="59">SUM(W16:W16)</f>
        <v>0</v>
      </c>
      <c r="W16" s="109"/>
      <c r="X16" s="107">
        <f t="shared" ref="X16:X17" si="60">SUM(Y16:AA16)</f>
        <v>0</v>
      </c>
      <c r="Y16" s="108"/>
      <c r="Z16" s="108"/>
      <c r="AA16" s="109"/>
      <c r="AB16" s="110">
        <f t="shared" ref="AB16:AB17" si="61">G16+K16+O16+Q16+S16+V16+X16</f>
        <v>0</v>
      </c>
      <c r="AC16" s="108">
        <f t="shared" ref="AC16:AC17" si="62">ROUNDDOWN(AB16*$AN$3,0)</f>
        <v>0</v>
      </c>
      <c r="AD16" s="111">
        <f t="shared" ref="AD16:AD17" si="63">AB16+AC16</f>
        <v>0</v>
      </c>
      <c r="AE16" s="107">
        <f t="shared" ref="AE16:AE17" si="64">SUM(AF16:AH16)</f>
        <v>0</v>
      </c>
      <c r="AF16" s="108"/>
      <c r="AG16" s="108"/>
      <c r="AH16" s="199"/>
      <c r="AI16" s="205">
        <f t="shared" si="12"/>
        <v>0</v>
      </c>
      <c r="AJ16" s="191"/>
      <c r="AK16" s="112">
        <f t="shared" si="13"/>
        <v>0</v>
      </c>
      <c r="AL16" s="108">
        <f t="shared" ref="AL16:AL17" si="65">ROUNDDOWN(AK16*$AN$3,0)</f>
        <v>0</v>
      </c>
      <c r="AM16" s="113">
        <f t="shared" ref="AM16:AM17" si="66">AK16+AL16</f>
        <v>0</v>
      </c>
      <c r="AN16" s="114"/>
      <c r="AO16" s="113"/>
    </row>
    <row r="17" spans="2:41" ht="20.100000000000001" customHeight="1" x14ac:dyDescent="0.3">
      <c r="B17" s="125"/>
      <c r="C17" s="126"/>
      <c r="D17" s="184"/>
      <c r="E17" s="184"/>
      <c r="F17" s="127" t="s">
        <v>59</v>
      </c>
      <c r="G17" s="128">
        <f t="shared" si="54"/>
        <v>0</v>
      </c>
      <c r="H17" s="129"/>
      <c r="I17" s="129"/>
      <c r="J17" s="130"/>
      <c r="K17" s="128">
        <f t="shared" si="55"/>
        <v>0</v>
      </c>
      <c r="L17" s="129"/>
      <c r="M17" s="129"/>
      <c r="N17" s="130"/>
      <c r="O17" s="128">
        <f t="shared" si="56"/>
        <v>0</v>
      </c>
      <c r="P17" s="130"/>
      <c r="Q17" s="128">
        <f t="shared" si="57"/>
        <v>0</v>
      </c>
      <c r="R17" s="130"/>
      <c r="S17" s="128">
        <f t="shared" si="58"/>
        <v>0</v>
      </c>
      <c r="T17" s="129"/>
      <c r="U17" s="130"/>
      <c r="V17" s="128">
        <f t="shared" si="59"/>
        <v>0</v>
      </c>
      <c r="W17" s="130"/>
      <c r="X17" s="128">
        <f t="shared" si="60"/>
        <v>0</v>
      </c>
      <c r="Y17" s="129"/>
      <c r="Z17" s="129"/>
      <c r="AA17" s="130"/>
      <c r="AB17" s="131">
        <f t="shared" si="61"/>
        <v>0</v>
      </c>
      <c r="AC17" s="129">
        <f t="shared" si="62"/>
        <v>0</v>
      </c>
      <c r="AD17" s="132">
        <f t="shared" si="63"/>
        <v>0</v>
      </c>
      <c r="AE17" s="128">
        <f t="shared" si="64"/>
        <v>0</v>
      </c>
      <c r="AF17" s="129"/>
      <c r="AG17" s="129"/>
      <c r="AH17" s="200"/>
      <c r="AI17" s="206">
        <f t="shared" si="12"/>
        <v>0</v>
      </c>
      <c r="AJ17" s="192"/>
      <c r="AK17" s="133">
        <f t="shared" si="13"/>
        <v>0</v>
      </c>
      <c r="AL17" s="129">
        <f t="shared" si="65"/>
        <v>0</v>
      </c>
      <c r="AM17" s="134">
        <f t="shared" si="66"/>
        <v>0</v>
      </c>
      <c r="AN17" s="114" t="e">
        <f>AM17/AM16</f>
        <v>#DIV/0!</v>
      </c>
      <c r="AO17" s="134"/>
    </row>
    <row r="18" spans="2:41" ht="20.100000000000001" customHeight="1" x14ac:dyDescent="0.3">
      <c r="B18" s="104">
        <v>8</v>
      </c>
      <c r="C18" s="105" t="s">
        <v>165</v>
      </c>
      <c r="D18" s="183" t="s">
        <v>142</v>
      </c>
      <c r="E18" s="183" t="s">
        <v>262</v>
      </c>
      <c r="F18" s="106" t="s">
        <v>58</v>
      </c>
      <c r="G18" s="107">
        <f t="shared" si="2"/>
        <v>0</v>
      </c>
      <c r="H18" s="108"/>
      <c r="I18" s="108"/>
      <c r="J18" s="109"/>
      <c r="K18" s="107">
        <f t="shared" si="3"/>
        <v>0</v>
      </c>
      <c r="L18" s="108"/>
      <c r="M18" s="108"/>
      <c r="N18" s="109"/>
      <c r="O18" s="107">
        <f t="shared" si="4"/>
        <v>0</v>
      </c>
      <c r="P18" s="109"/>
      <c r="Q18" s="107">
        <f t="shared" si="5"/>
        <v>0</v>
      </c>
      <c r="R18" s="109"/>
      <c r="S18" s="107">
        <f t="shared" si="6"/>
        <v>0</v>
      </c>
      <c r="T18" s="108"/>
      <c r="U18" s="109"/>
      <c r="V18" s="107">
        <f t="shared" si="7"/>
        <v>0</v>
      </c>
      <c r="W18" s="109"/>
      <c r="X18" s="107">
        <f t="shared" si="8"/>
        <v>0</v>
      </c>
      <c r="Y18" s="108"/>
      <c r="Z18" s="108"/>
      <c r="AA18" s="109"/>
      <c r="AB18" s="110">
        <f t="shared" si="9"/>
        <v>0</v>
      </c>
      <c r="AC18" s="108">
        <f t="shared" si="0"/>
        <v>0</v>
      </c>
      <c r="AD18" s="111">
        <f t="shared" si="10"/>
        <v>0</v>
      </c>
      <c r="AE18" s="107">
        <f t="shared" si="11"/>
        <v>0</v>
      </c>
      <c r="AF18" s="108"/>
      <c r="AG18" s="108"/>
      <c r="AH18" s="199"/>
      <c r="AI18" s="205">
        <f t="shared" si="12"/>
        <v>0</v>
      </c>
      <c r="AJ18" s="191"/>
      <c r="AK18" s="112">
        <f t="shared" si="13"/>
        <v>0</v>
      </c>
      <c r="AL18" s="108">
        <f t="shared" si="1"/>
        <v>0</v>
      </c>
      <c r="AM18" s="113">
        <f t="shared" si="14"/>
        <v>0</v>
      </c>
      <c r="AN18" s="114"/>
      <c r="AO18" s="113"/>
    </row>
    <row r="19" spans="2:41" ht="20.100000000000001" customHeight="1" x14ac:dyDescent="0.3">
      <c r="B19" s="125"/>
      <c r="C19" s="126"/>
      <c r="D19" s="184"/>
      <c r="E19" s="184"/>
      <c r="F19" s="127" t="s">
        <v>59</v>
      </c>
      <c r="G19" s="128">
        <f t="shared" si="2"/>
        <v>0</v>
      </c>
      <c r="H19" s="129"/>
      <c r="I19" s="129"/>
      <c r="J19" s="130"/>
      <c r="K19" s="128">
        <f t="shared" si="3"/>
        <v>0</v>
      </c>
      <c r="L19" s="129"/>
      <c r="M19" s="129"/>
      <c r="N19" s="130"/>
      <c r="O19" s="128">
        <f t="shared" si="4"/>
        <v>0</v>
      </c>
      <c r="P19" s="130"/>
      <c r="Q19" s="128">
        <f t="shared" si="5"/>
        <v>0</v>
      </c>
      <c r="R19" s="130"/>
      <c r="S19" s="128">
        <f t="shared" si="6"/>
        <v>0</v>
      </c>
      <c r="T19" s="129"/>
      <c r="U19" s="130"/>
      <c r="V19" s="128">
        <f t="shared" si="7"/>
        <v>0</v>
      </c>
      <c r="W19" s="130"/>
      <c r="X19" s="128">
        <f t="shared" si="8"/>
        <v>0</v>
      </c>
      <c r="Y19" s="129"/>
      <c r="Z19" s="129"/>
      <c r="AA19" s="130"/>
      <c r="AB19" s="131">
        <f t="shared" si="9"/>
        <v>0</v>
      </c>
      <c r="AC19" s="129">
        <f t="shared" si="0"/>
        <v>0</v>
      </c>
      <c r="AD19" s="132">
        <f t="shared" si="10"/>
        <v>0</v>
      </c>
      <c r="AE19" s="128">
        <f t="shared" si="11"/>
        <v>0</v>
      </c>
      <c r="AF19" s="129"/>
      <c r="AG19" s="129"/>
      <c r="AH19" s="200"/>
      <c r="AI19" s="206">
        <f t="shared" si="12"/>
        <v>0</v>
      </c>
      <c r="AJ19" s="192"/>
      <c r="AK19" s="133">
        <f t="shared" si="13"/>
        <v>0</v>
      </c>
      <c r="AL19" s="129">
        <f t="shared" si="1"/>
        <v>0</v>
      </c>
      <c r="AM19" s="134">
        <f t="shared" si="14"/>
        <v>0</v>
      </c>
      <c r="AN19" s="151" t="e">
        <f>AM19/AM18</f>
        <v>#DIV/0!</v>
      </c>
      <c r="AO19" s="134"/>
    </row>
    <row r="20" spans="2:41" ht="20.100000000000001" customHeight="1" x14ac:dyDescent="0.3">
      <c r="B20" s="152">
        <v>9</v>
      </c>
      <c r="C20" s="153" t="s">
        <v>166</v>
      </c>
      <c r="D20" s="185" t="s">
        <v>76</v>
      </c>
      <c r="E20" s="185" t="s">
        <v>79</v>
      </c>
      <c r="F20" s="154" t="s">
        <v>58</v>
      </c>
      <c r="G20" s="155">
        <f t="shared" si="2"/>
        <v>0</v>
      </c>
      <c r="H20" s="156"/>
      <c r="I20" s="156"/>
      <c r="J20" s="157"/>
      <c r="K20" s="155">
        <f t="shared" si="3"/>
        <v>0</v>
      </c>
      <c r="L20" s="156"/>
      <c r="M20" s="156"/>
      <c r="N20" s="157"/>
      <c r="O20" s="155">
        <f t="shared" si="4"/>
        <v>0</v>
      </c>
      <c r="P20" s="157"/>
      <c r="Q20" s="155">
        <f t="shared" si="5"/>
        <v>0</v>
      </c>
      <c r="R20" s="157"/>
      <c r="S20" s="155">
        <f t="shared" si="6"/>
        <v>0</v>
      </c>
      <c r="T20" s="156"/>
      <c r="U20" s="157"/>
      <c r="V20" s="155">
        <f t="shared" si="7"/>
        <v>0</v>
      </c>
      <c r="W20" s="157"/>
      <c r="X20" s="155">
        <f t="shared" si="8"/>
        <v>0</v>
      </c>
      <c r="Y20" s="156"/>
      <c r="Z20" s="156"/>
      <c r="AA20" s="157"/>
      <c r="AB20" s="158">
        <f t="shared" si="9"/>
        <v>0</v>
      </c>
      <c r="AC20" s="156">
        <f t="shared" si="0"/>
        <v>0</v>
      </c>
      <c r="AD20" s="159">
        <f t="shared" si="10"/>
        <v>0</v>
      </c>
      <c r="AE20" s="155">
        <f t="shared" si="11"/>
        <v>0</v>
      </c>
      <c r="AF20" s="156"/>
      <c r="AG20" s="156"/>
      <c r="AH20" s="201"/>
      <c r="AI20" s="207">
        <f t="shared" si="12"/>
        <v>0</v>
      </c>
      <c r="AJ20" s="193"/>
      <c r="AK20" s="160">
        <f t="shared" si="13"/>
        <v>0</v>
      </c>
      <c r="AL20" s="156">
        <f t="shared" si="1"/>
        <v>0</v>
      </c>
      <c r="AM20" s="161">
        <f t="shared" si="14"/>
        <v>0</v>
      </c>
      <c r="AN20" s="162"/>
      <c r="AO20" s="161"/>
    </row>
    <row r="21" spans="2:41" ht="20.100000000000001" customHeight="1" x14ac:dyDescent="0.3">
      <c r="B21" s="125"/>
      <c r="C21" s="126"/>
      <c r="D21" s="184"/>
      <c r="E21" s="184"/>
      <c r="F21" s="127" t="s">
        <v>59</v>
      </c>
      <c r="G21" s="128">
        <f t="shared" si="2"/>
        <v>0</v>
      </c>
      <c r="H21" s="129"/>
      <c r="I21" s="129"/>
      <c r="J21" s="130"/>
      <c r="K21" s="128">
        <f t="shared" si="3"/>
        <v>0</v>
      </c>
      <c r="L21" s="129"/>
      <c r="M21" s="129"/>
      <c r="N21" s="130"/>
      <c r="O21" s="128">
        <f t="shared" si="4"/>
        <v>0</v>
      </c>
      <c r="P21" s="130"/>
      <c r="Q21" s="128">
        <f t="shared" si="5"/>
        <v>0</v>
      </c>
      <c r="R21" s="130"/>
      <c r="S21" s="128">
        <f t="shared" si="6"/>
        <v>0</v>
      </c>
      <c r="T21" s="129"/>
      <c r="U21" s="130"/>
      <c r="V21" s="128">
        <f t="shared" si="7"/>
        <v>0</v>
      </c>
      <c r="W21" s="130"/>
      <c r="X21" s="128">
        <f t="shared" si="8"/>
        <v>0</v>
      </c>
      <c r="Y21" s="129"/>
      <c r="Z21" s="129"/>
      <c r="AA21" s="130"/>
      <c r="AB21" s="131">
        <f t="shared" si="9"/>
        <v>0</v>
      </c>
      <c r="AC21" s="129">
        <f t="shared" si="0"/>
        <v>0</v>
      </c>
      <c r="AD21" s="132">
        <f t="shared" si="10"/>
        <v>0</v>
      </c>
      <c r="AE21" s="128">
        <f t="shared" si="11"/>
        <v>0</v>
      </c>
      <c r="AF21" s="129"/>
      <c r="AG21" s="129"/>
      <c r="AH21" s="200"/>
      <c r="AI21" s="206">
        <f t="shared" si="12"/>
        <v>0</v>
      </c>
      <c r="AJ21" s="192"/>
      <c r="AK21" s="133">
        <f t="shared" si="13"/>
        <v>0</v>
      </c>
      <c r="AL21" s="129">
        <f t="shared" si="1"/>
        <v>0</v>
      </c>
      <c r="AM21" s="134">
        <f t="shared" si="14"/>
        <v>0</v>
      </c>
      <c r="AN21" s="114" t="e">
        <f>AM21/AM20</f>
        <v>#DIV/0!</v>
      </c>
      <c r="AO21" s="134"/>
    </row>
    <row r="22" spans="2:41" ht="20.100000000000001" customHeight="1" x14ac:dyDescent="0.3">
      <c r="B22" s="152">
        <v>10</v>
      </c>
      <c r="C22" s="153" t="s">
        <v>167</v>
      </c>
      <c r="D22" s="185" t="s">
        <v>142</v>
      </c>
      <c r="E22" s="185" t="s">
        <v>262</v>
      </c>
      <c r="F22" s="154" t="s">
        <v>58</v>
      </c>
      <c r="G22" s="155">
        <f t="shared" ref="G22:G23" si="67">SUM(H22:J22)</f>
        <v>0</v>
      </c>
      <c r="H22" s="156"/>
      <c r="I22" s="156"/>
      <c r="J22" s="157"/>
      <c r="K22" s="155">
        <f t="shared" ref="K22:K23" si="68">SUM(L22:N22)</f>
        <v>0</v>
      </c>
      <c r="L22" s="156"/>
      <c r="M22" s="156"/>
      <c r="N22" s="157"/>
      <c r="O22" s="155">
        <f t="shared" ref="O22:O23" si="69">SUM(P22:P22)</f>
        <v>0</v>
      </c>
      <c r="P22" s="157"/>
      <c r="Q22" s="155">
        <f t="shared" ref="Q22:Q23" si="70">SUM(R22:R22)</f>
        <v>0</v>
      </c>
      <c r="R22" s="157"/>
      <c r="S22" s="155">
        <f t="shared" ref="S22:S23" si="71">SUM(T22:U22)</f>
        <v>0</v>
      </c>
      <c r="T22" s="156"/>
      <c r="U22" s="157"/>
      <c r="V22" s="155">
        <f t="shared" ref="V22:V23" si="72">SUM(W22:W22)</f>
        <v>0</v>
      </c>
      <c r="W22" s="157"/>
      <c r="X22" s="155">
        <f t="shared" ref="X22:X23" si="73">SUM(Y22:AA22)</f>
        <v>0</v>
      </c>
      <c r="Y22" s="156"/>
      <c r="Z22" s="156"/>
      <c r="AA22" s="157"/>
      <c r="AB22" s="158">
        <f t="shared" ref="AB22:AB23" si="74">G22+K22+O22+Q22+S22+V22+X22</f>
        <v>0</v>
      </c>
      <c r="AC22" s="156">
        <f t="shared" ref="AC22:AC23" si="75">ROUNDDOWN(AB22*$AN$3,0)</f>
        <v>0</v>
      </c>
      <c r="AD22" s="159">
        <f t="shared" ref="AD22:AD23" si="76">AB22+AC22</f>
        <v>0</v>
      </c>
      <c r="AE22" s="155">
        <f t="shared" ref="AE22:AE23" si="77">SUM(AF22:AH22)</f>
        <v>0</v>
      </c>
      <c r="AF22" s="156"/>
      <c r="AG22" s="156"/>
      <c r="AH22" s="201"/>
      <c r="AI22" s="207">
        <f t="shared" si="12"/>
        <v>0</v>
      </c>
      <c r="AJ22" s="193"/>
      <c r="AK22" s="160">
        <f t="shared" si="13"/>
        <v>0</v>
      </c>
      <c r="AL22" s="156">
        <f t="shared" ref="AL22:AL23" si="78">ROUNDDOWN(AK22*$AN$3,0)</f>
        <v>0</v>
      </c>
      <c r="AM22" s="161">
        <f t="shared" ref="AM22:AM23" si="79">AK22+AL22</f>
        <v>0</v>
      </c>
      <c r="AN22" s="162"/>
      <c r="AO22" s="161"/>
    </row>
    <row r="23" spans="2:41" ht="20.100000000000001" customHeight="1" x14ac:dyDescent="0.3">
      <c r="B23" s="125"/>
      <c r="C23" s="126"/>
      <c r="D23" s="184"/>
      <c r="E23" s="184"/>
      <c r="F23" s="127" t="s">
        <v>59</v>
      </c>
      <c r="G23" s="128">
        <f t="shared" si="67"/>
        <v>0</v>
      </c>
      <c r="H23" s="129"/>
      <c r="I23" s="129"/>
      <c r="J23" s="130"/>
      <c r="K23" s="128">
        <f t="shared" si="68"/>
        <v>0</v>
      </c>
      <c r="L23" s="129"/>
      <c r="M23" s="129"/>
      <c r="N23" s="130"/>
      <c r="O23" s="128">
        <f t="shared" si="69"/>
        <v>0</v>
      </c>
      <c r="P23" s="130"/>
      <c r="Q23" s="128">
        <f t="shared" si="70"/>
        <v>0</v>
      </c>
      <c r="R23" s="130"/>
      <c r="S23" s="128">
        <f t="shared" si="71"/>
        <v>0</v>
      </c>
      <c r="T23" s="129"/>
      <c r="U23" s="130"/>
      <c r="V23" s="128">
        <f t="shared" si="72"/>
        <v>0</v>
      </c>
      <c r="W23" s="130"/>
      <c r="X23" s="128">
        <f t="shared" si="73"/>
        <v>0</v>
      </c>
      <c r="Y23" s="129"/>
      <c r="Z23" s="129"/>
      <c r="AA23" s="130"/>
      <c r="AB23" s="131">
        <f t="shared" si="74"/>
        <v>0</v>
      </c>
      <c r="AC23" s="129">
        <f t="shared" si="75"/>
        <v>0</v>
      </c>
      <c r="AD23" s="132">
        <f t="shared" si="76"/>
        <v>0</v>
      </c>
      <c r="AE23" s="128">
        <f t="shared" si="77"/>
        <v>0</v>
      </c>
      <c r="AF23" s="129"/>
      <c r="AG23" s="129"/>
      <c r="AH23" s="200"/>
      <c r="AI23" s="206">
        <f t="shared" si="12"/>
        <v>0</v>
      </c>
      <c r="AJ23" s="192"/>
      <c r="AK23" s="133">
        <f t="shared" si="13"/>
        <v>0</v>
      </c>
      <c r="AL23" s="129">
        <f t="shared" si="78"/>
        <v>0</v>
      </c>
      <c r="AM23" s="134">
        <f t="shared" si="79"/>
        <v>0</v>
      </c>
      <c r="AN23" s="114" t="e">
        <f>AM23/AM22</f>
        <v>#DIV/0!</v>
      </c>
      <c r="AO23" s="134"/>
    </row>
    <row r="24" spans="2:41" ht="20.100000000000001" customHeight="1" x14ac:dyDescent="0.3">
      <c r="B24" s="104">
        <v>11</v>
      </c>
      <c r="C24" s="105" t="s">
        <v>168</v>
      </c>
      <c r="D24" s="183" t="s">
        <v>77</v>
      </c>
      <c r="E24" s="183" t="s">
        <v>79</v>
      </c>
      <c r="F24" s="106" t="s">
        <v>58</v>
      </c>
      <c r="G24" s="107">
        <f t="shared" ref="G24:G27" si="80">SUM(H24:J24)</f>
        <v>0</v>
      </c>
      <c r="H24" s="108"/>
      <c r="I24" s="108"/>
      <c r="J24" s="109"/>
      <c r="K24" s="107">
        <f t="shared" ref="K24:K27" si="81">SUM(L24:N24)</f>
        <v>0</v>
      </c>
      <c r="L24" s="108"/>
      <c r="M24" s="108"/>
      <c r="N24" s="109"/>
      <c r="O24" s="107">
        <f t="shared" ref="O24:O27" si="82">SUM(P24:P24)</f>
        <v>0</v>
      </c>
      <c r="P24" s="109"/>
      <c r="Q24" s="107">
        <f t="shared" ref="Q24:Q27" si="83">SUM(R24:R24)</f>
        <v>0</v>
      </c>
      <c r="R24" s="109"/>
      <c r="S24" s="107">
        <f t="shared" ref="S24:S27" si="84">SUM(T24:U24)</f>
        <v>0</v>
      </c>
      <c r="T24" s="108"/>
      <c r="U24" s="109"/>
      <c r="V24" s="107">
        <f t="shared" ref="V24:V27" si="85">SUM(W24:W24)</f>
        <v>0</v>
      </c>
      <c r="W24" s="109"/>
      <c r="X24" s="107">
        <f t="shared" ref="X24:X27" si="86">SUM(Y24:AA24)</f>
        <v>0</v>
      </c>
      <c r="Y24" s="108"/>
      <c r="Z24" s="108"/>
      <c r="AA24" s="109"/>
      <c r="AB24" s="110">
        <f t="shared" ref="AB24:AB27" si="87">G24+K24+O24+Q24+S24+V24+X24</f>
        <v>0</v>
      </c>
      <c r="AC24" s="108">
        <f t="shared" ref="AC24:AC27" si="88">ROUNDDOWN(AB24*$AN$3,0)</f>
        <v>0</v>
      </c>
      <c r="AD24" s="111">
        <f t="shared" ref="AD24:AD27" si="89">AB24+AC24</f>
        <v>0</v>
      </c>
      <c r="AE24" s="107">
        <f t="shared" ref="AE24:AE27" si="90">SUM(AF24:AH24)</f>
        <v>0</v>
      </c>
      <c r="AF24" s="108"/>
      <c r="AG24" s="108"/>
      <c r="AH24" s="199"/>
      <c r="AI24" s="205">
        <f t="shared" si="12"/>
        <v>0</v>
      </c>
      <c r="AJ24" s="191"/>
      <c r="AK24" s="112">
        <f t="shared" si="13"/>
        <v>0</v>
      </c>
      <c r="AL24" s="108">
        <f t="shared" ref="AL24:AL27" si="91">ROUNDDOWN(AK24*$AN$3,0)</f>
        <v>0</v>
      </c>
      <c r="AM24" s="113">
        <f t="shared" ref="AM24:AM27" si="92">AK24+AL24</f>
        <v>0</v>
      </c>
      <c r="AN24" s="114"/>
      <c r="AO24" s="113"/>
    </row>
    <row r="25" spans="2:41" ht="20.100000000000001" customHeight="1" x14ac:dyDescent="0.3">
      <c r="B25" s="125"/>
      <c r="C25" s="126"/>
      <c r="D25" s="184"/>
      <c r="E25" s="184"/>
      <c r="F25" s="127" t="s">
        <v>59</v>
      </c>
      <c r="G25" s="128">
        <f t="shared" si="80"/>
        <v>0</v>
      </c>
      <c r="H25" s="129"/>
      <c r="I25" s="129"/>
      <c r="J25" s="130"/>
      <c r="K25" s="128">
        <f t="shared" si="81"/>
        <v>0</v>
      </c>
      <c r="L25" s="129"/>
      <c r="M25" s="129"/>
      <c r="N25" s="130"/>
      <c r="O25" s="128">
        <f t="shared" si="82"/>
        <v>0</v>
      </c>
      <c r="P25" s="130"/>
      <c r="Q25" s="128">
        <f t="shared" si="83"/>
        <v>0</v>
      </c>
      <c r="R25" s="130"/>
      <c r="S25" s="128">
        <f t="shared" si="84"/>
        <v>0</v>
      </c>
      <c r="T25" s="129"/>
      <c r="U25" s="130"/>
      <c r="V25" s="128">
        <f t="shared" si="85"/>
        <v>0</v>
      </c>
      <c r="W25" s="130"/>
      <c r="X25" s="128">
        <f t="shared" si="86"/>
        <v>0</v>
      </c>
      <c r="Y25" s="129"/>
      <c r="Z25" s="129"/>
      <c r="AA25" s="130"/>
      <c r="AB25" s="131">
        <f t="shared" si="87"/>
        <v>0</v>
      </c>
      <c r="AC25" s="129">
        <f t="shared" si="88"/>
        <v>0</v>
      </c>
      <c r="AD25" s="132">
        <f t="shared" si="89"/>
        <v>0</v>
      </c>
      <c r="AE25" s="128">
        <f t="shared" si="90"/>
        <v>0</v>
      </c>
      <c r="AF25" s="129"/>
      <c r="AG25" s="129"/>
      <c r="AH25" s="200"/>
      <c r="AI25" s="206">
        <f t="shared" si="12"/>
        <v>0</v>
      </c>
      <c r="AJ25" s="192"/>
      <c r="AK25" s="133">
        <f t="shared" si="13"/>
        <v>0</v>
      </c>
      <c r="AL25" s="129">
        <f t="shared" si="91"/>
        <v>0</v>
      </c>
      <c r="AM25" s="134">
        <f t="shared" si="92"/>
        <v>0</v>
      </c>
      <c r="AN25" s="151" t="e">
        <f>AM25/AM24</f>
        <v>#DIV/0!</v>
      </c>
      <c r="AO25" s="134"/>
    </row>
    <row r="26" spans="2:41" ht="20.100000000000001" customHeight="1" x14ac:dyDescent="0.3">
      <c r="B26" s="152">
        <v>12</v>
      </c>
      <c r="C26" s="153" t="s">
        <v>169</v>
      </c>
      <c r="D26" s="185" t="s">
        <v>77</v>
      </c>
      <c r="E26" s="185" t="s">
        <v>79</v>
      </c>
      <c r="F26" s="154" t="s">
        <v>58</v>
      </c>
      <c r="G26" s="155">
        <f t="shared" si="80"/>
        <v>0</v>
      </c>
      <c r="H26" s="156"/>
      <c r="I26" s="156"/>
      <c r="J26" s="157"/>
      <c r="K26" s="155">
        <f t="shared" si="81"/>
        <v>0</v>
      </c>
      <c r="L26" s="156"/>
      <c r="M26" s="156"/>
      <c r="N26" s="157"/>
      <c r="O26" s="155">
        <f t="shared" si="82"/>
        <v>0</v>
      </c>
      <c r="P26" s="157"/>
      <c r="Q26" s="155">
        <f t="shared" si="83"/>
        <v>0</v>
      </c>
      <c r="R26" s="157"/>
      <c r="S26" s="155">
        <f t="shared" si="84"/>
        <v>0</v>
      </c>
      <c r="T26" s="156"/>
      <c r="U26" s="157"/>
      <c r="V26" s="155">
        <f t="shared" si="85"/>
        <v>0</v>
      </c>
      <c r="W26" s="157"/>
      <c r="X26" s="155">
        <f t="shared" si="86"/>
        <v>0</v>
      </c>
      <c r="Y26" s="156"/>
      <c r="Z26" s="156"/>
      <c r="AA26" s="157"/>
      <c r="AB26" s="158">
        <f t="shared" si="87"/>
        <v>0</v>
      </c>
      <c r="AC26" s="156">
        <f t="shared" si="88"/>
        <v>0</v>
      </c>
      <c r="AD26" s="159">
        <f t="shared" si="89"/>
        <v>0</v>
      </c>
      <c r="AE26" s="155">
        <f t="shared" si="90"/>
        <v>0</v>
      </c>
      <c r="AF26" s="156"/>
      <c r="AG26" s="156"/>
      <c r="AH26" s="201"/>
      <c r="AI26" s="207">
        <f t="shared" si="12"/>
        <v>0</v>
      </c>
      <c r="AJ26" s="193"/>
      <c r="AK26" s="160">
        <f t="shared" si="13"/>
        <v>0</v>
      </c>
      <c r="AL26" s="156">
        <f t="shared" si="91"/>
        <v>0</v>
      </c>
      <c r="AM26" s="161">
        <f t="shared" si="92"/>
        <v>0</v>
      </c>
      <c r="AN26" s="162"/>
      <c r="AO26" s="161"/>
    </row>
    <row r="27" spans="2:41" ht="20.100000000000001" customHeight="1" x14ac:dyDescent="0.3">
      <c r="B27" s="125"/>
      <c r="C27" s="126"/>
      <c r="D27" s="184"/>
      <c r="E27" s="184"/>
      <c r="F27" s="127" t="s">
        <v>59</v>
      </c>
      <c r="G27" s="128">
        <f t="shared" si="80"/>
        <v>0</v>
      </c>
      <c r="H27" s="129"/>
      <c r="I27" s="129"/>
      <c r="J27" s="130"/>
      <c r="K27" s="128">
        <f t="shared" si="81"/>
        <v>0</v>
      </c>
      <c r="L27" s="129"/>
      <c r="M27" s="129"/>
      <c r="N27" s="130"/>
      <c r="O27" s="128">
        <f t="shared" si="82"/>
        <v>0</v>
      </c>
      <c r="P27" s="130"/>
      <c r="Q27" s="128">
        <f t="shared" si="83"/>
        <v>0</v>
      </c>
      <c r="R27" s="130"/>
      <c r="S27" s="128">
        <f t="shared" si="84"/>
        <v>0</v>
      </c>
      <c r="T27" s="129"/>
      <c r="U27" s="130"/>
      <c r="V27" s="128">
        <f t="shared" si="85"/>
        <v>0</v>
      </c>
      <c r="W27" s="130"/>
      <c r="X27" s="128">
        <f t="shared" si="86"/>
        <v>0</v>
      </c>
      <c r="Y27" s="129"/>
      <c r="Z27" s="129"/>
      <c r="AA27" s="130"/>
      <c r="AB27" s="131">
        <f t="shared" si="87"/>
        <v>0</v>
      </c>
      <c r="AC27" s="129">
        <f t="shared" si="88"/>
        <v>0</v>
      </c>
      <c r="AD27" s="132">
        <f t="shared" si="89"/>
        <v>0</v>
      </c>
      <c r="AE27" s="128">
        <f t="shared" si="90"/>
        <v>0</v>
      </c>
      <c r="AF27" s="129"/>
      <c r="AG27" s="129"/>
      <c r="AH27" s="200"/>
      <c r="AI27" s="206">
        <f t="shared" si="12"/>
        <v>0</v>
      </c>
      <c r="AJ27" s="192"/>
      <c r="AK27" s="133">
        <f t="shared" si="13"/>
        <v>0</v>
      </c>
      <c r="AL27" s="129">
        <f t="shared" si="91"/>
        <v>0</v>
      </c>
      <c r="AM27" s="134">
        <f t="shared" si="92"/>
        <v>0</v>
      </c>
      <c r="AN27" s="151" t="e">
        <f>AM27/AM26</f>
        <v>#DIV/0!</v>
      </c>
      <c r="AO27" s="134"/>
    </row>
    <row r="28" spans="2:41" ht="20.100000000000001" customHeight="1" x14ac:dyDescent="0.3">
      <c r="B28" s="152">
        <v>13</v>
      </c>
      <c r="C28" s="153" t="s">
        <v>170</v>
      </c>
      <c r="D28" s="185" t="s">
        <v>142</v>
      </c>
      <c r="E28" s="185" t="s">
        <v>153</v>
      </c>
      <c r="F28" s="154" t="s">
        <v>58</v>
      </c>
      <c r="G28" s="155">
        <f t="shared" si="2"/>
        <v>0</v>
      </c>
      <c r="H28" s="156"/>
      <c r="I28" s="156"/>
      <c r="J28" s="157"/>
      <c r="K28" s="155">
        <f t="shared" si="3"/>
        <v>0</v>
      </c>
      <c r="L28" s="156"/>
      <c r="M28" s="156"/>
      <c r="N28" s="157"/>
      <c r="O28" s="155">
        <f t="shared" si="4"/>
        <v>0</v>
      </c>
      <c r="P28" s="157"/>
      <c r="Q28" s="155">
        <f t="shared" si="5"/>
        <v>0</v>
      </c>
      <c r="R28" s="157"/>
      <c r="S28" s="155">
        <f t="shared" si="6"/>
        <v>0</v>
      </c>
      <c r="T28" s="156"/>
      <c r="U28" s="157"/>
      <c r="V28" s="155">
        <f t="shared" si="7"/>
        <v>0</v>
      </c>
      <c r="W28" s="157"/>
      <c r="X28" s="155">
        <f t="shared" si="8"/>
        <v>0</v>
      </c>
      <c r="Y28" s="156"/>
      <c r="Z28" s="156"/>
      <c r="AA28" s="157"/>
      <c r="AB28" s="158">
        <f t="shared" si="9"/>
        <v>0</v>
      </c>
      <c r="AC28" s="156">
        <f t="shared" si="0"/>
        <v>0</v>
      </c>
      <c r="AD28" s="159">
        <f t="shared" si="10"/>
        <v>0</v>
      </c>
      <c r="AE28" s="155">
        <f t="shared" si="11"/>
        <v>0</v>
      </c>
      <c r="AF28" s="156"/>
      <c r="AG28" s="156"/>
      <c r="AH28" s="201"/>
      <c r="AI28" s="207">
        <f t="shared" si="12"/>
        <v>0</v>
      </c>
      <c r="AJ28" s="193"/>
      <c r="AK28" s="160">
        <f t="shared" si="13"/>
        <v>0</v>
      </c>
      <c r="AL28" s="156">
        <f t="shared" si="1"/>
        <v>0</v>
      </c>
      <c r="AM28" s="161">
        <f t="shared" si="14"/>
        <v>0</v>
      </c>
      <c r="AN28" s="162"/>
      <c r="AO28" s="161"/>
    </row>
    <row r="29" spans="2:41" ht="20.100000000000001" customHeight="1" x14ac:dyDescent="0.3">
      <c r="B29" s="125"/>
      <c r="C29" s="126"/>
      <c r="D29" s="184"/>
      <c r="E29" s="184"/>
      <c r="F29" s="127" t="s">
        <v>59</v>
      </c>
      <c r="G29" s="128">
        <f t="shared" si="2"/>
        <v>0</v>
      </c>
      <c r="H29" s="129"/>
      <c r="I29" s="129"/>
      <c r="J29" s="130"/>
      <c r="K29" s="128">
        <f t="shared" si="3"/>
        <v>0</v>
      </c>
      <c r="L29" s="129"/>
      <c r="M29" s="129"/>
      <c r="N29" s="130"/>
      <c r="O29" s="128">
        <f t="shared" si="4"/>
        <v>0</v>
      </c>
      <c r="P29" s="130"/>
      <c r="Q29" s="128">
        <f t="shared" si="5"/>
        <v>0</v>
      </c>
      <c r="R29" s="130"/>
      <c r="S29" s="128">
        <f t="shared" si="6"/>
        <v>0</v>
      </c>
      <c r="T29" s="129"/>
      <c r="U29" s="130"/>
      <c r="V29" s="128">
        <f t="shared" si="7"/>
        <v>0</v>
      </c>
      <c r="W29" s="130"/>
      <c r="X29" s="128">
        <f t="shared" si="8"/>
        <v>0</v>
      </c>
      <c r="Y29" s="129"/>
      <c r="Z29" s="129"/>
      <c r="AA29" s="130"/>
      <c r="AB29" s="131">
        <f t="shared" si="9"/>
        <v>0</v>
      </c>
      <c r="AC29" s="129">
        <f t="shared" si="0"/>
        <v>0</v>
      </c>
      <c r="AD29" s="132">
        <f t="shared" si="10"/>
        <v>0</v>
      </c>
      <c r="AE29" s="128">
        <f t="shared" si="11"/>
        <v>0</v>
      </c>
      <c r="AF29" s="129"/>
      <c r="AG29" s="129"/>
      <c r="AH29" s="200"/>
      <c r="AI29" s="206">
        <f t="shared" si="12"/>
        <v>0</v>
      </c>
      <c r="AJ29" s="192"/>
      <c r="AK29" s="133">
        <f t="shared" si="13"/>
        <v>0</v>
      </c>
      <c r="AL29" s="129">
        <f t="shared" si="1"/>
        <v>0</v>
      </c>
      <c r="AM29" s="134">
        <f t="shared" si="14"/>
        <v>0</v>
      </c>
      <c r="AN29" s="151" t="e">
        <f>AM29/AM28</f>
        <v>#DIV/0!</v>
      </c>
      <c r="AO29" s="134"/>
    </row>
    <row r="30" spans="2:41" ht="20.100000000000001" customHeight="1" x14ac:dyDescent="0.3">
      <c r="B30" s="152">
        <v>14</v>
      </c>
      <c r="C30" s="153" t="s">
        <v>171</v>
      </c>
      <c r="D30" s="185" t="s">
        <v>142</v>
      </c>
      <c r="E30" s="185" t="s">
        <v>262</v>
      </c>
      <c r="F30" s="154" t="s">
        <v>58</v>
      </c>
      <c r="G30" s="155">
        <f t="shared" si="2"/>
        <v>0</v>
      </c>
      <c r="H30" s="156"/>
      <c r="I30" s="156"/>
      <c r="J30" s="157"/>
      <c r="K30" s="155">
        <f t="shared" si="3"/>
        <v>0</v>
      </c>
      <c r="L30" s="156"/>
      <c r="M30" s="156"/>
      <c r="N30" s="157"/>
      <c r="O30" s="155">
        <f t="shared" si="4"/>
        <v>0</v>
      </c>
      <c r="P30" s="157"/>
      <c r="Q30" s="155">
        <f t="shared" si="5"/>
        <v>0</v>
      </c>
      <c r="R30" s="157"/>
      <c r="S30" s="155">
        <f t="shared" si="6"/>
        <v>0</v>
      </c>
      <c r="T30" s="156"/>
      <c r="U30" s="157"/>
      <c r="V30" s="155">
        <f t="shared" si="7"/>
        <v>0</v>
      </c>
      <c r="W30" s="157"/>
      <c r="X30" s="155">
        <f t="shared" si="8"/>
        <v>0</v>
      </c>
      <c r="Y30" s="156"/>
      <c r="Z30" s="156"/>
      <c r="AA30" s="157"/>
      <c r="AB30" s="158">
        <f t="shared" si="9"/>
        <v>0</v>
      </c>
      <c r="AC30" s="156">
        <f t="shared" si="0"/>
        <v>0</v>
      </c>
      <c r="AD30" s="159">
        <f t="shared" si="10"/>
        <v>0</v>
      </c>
      <c r="AE30" s="155">
        <f t="shared" si="11"/>
        <v>0</v>
      </c>
      <c r="AF30" s="156"/>
      <c r="AG30" s="156"/>
      <c r="AH30" s="201"/>
      <c r="AI30" s="207">
        <f t="shared" si="12"/>
        <v>0</v>
      </c>
      <c r="AJ30" s="193"/>
      <c r="AK30" s="160">
        <f t="shared" si="13"/>
        <v>0</v>
      </c>
      <c r="AL30" s="156">
        <f t="shared" si="1"/>
        <v>0</v>
      </c>
      <c r="AM30" s="161">
        <f t="shared" si="14"/>
        <v>0</v>
      </c>
      <c r="AN30" s="162"/>
      <c r="AO30" s="161"/>
    </row>
    <row r="31" spans="2:41" ht="20.100000000000001" customHeight="1" x14ac:dyDescent="0.3">
      <c r="B31" s="125"/>
      <c r="C31" s="126"/>
      <c r="D31" s="184"/>
      <c r="E31" s="184"/>
      <c r="F31" s="127" t="s">
        <v>59</v>
      </c>
      <c r="G31" s="128">
        <f t="shared" si="2"/>
        <v>0</v>
      </c>
      <c r="H31" s="129"/>
      <c r="I31" s="129"/>
      <c r="J31" s="130"/>
      <c r="K31" s="128">
        <f t="shared" si="3"/>
        <v>0</v>
      </c>
      <c r="L31" s="129"/>
      <c r="M31" s="129"/>
      <c r="N31" s="130"/>
      <c r="O31" s="128">
        <f t="shared" si="4"/>
        <v>0</v>
      </c>
      <c r="P31" s="130"/>
      <c r="Q31" s="128">
        <f t="shared" si="5"/>
        <v>0</v>
      </c>
      <c r="R31" s="130"/>
      <c r="S31" s="128">
        <f t="shared" si="6"/>
        <v>0</v>
      </c>
      <c r="T31" s="129"/>
      <c r="U31" s="130"/>
      <c r="V31" s="128">
        <f t="shared" si="7"/>
        <v>0</v>
      </c>
      <c r="W31" s="130"/>
      <c r="X31" s="128">
        <f t="shared" si="8"/>
        <v>0</v>
      </c>
      <c r="Y31" s="129"/>
      <c r="Z31" s="129"/>
      <c r="AA31" s="130"/>
      <c r="AB31" s="131">
        <f t="shared" si="9"/>
        <v>0</v>
      </c>
      <c r="AC31" s="129">
        <f t="shared" si="0"/>
        <v>0</v>
      </c>
      <c r="AD31" s="132">
        <f t="shared" si="10"/>
        <v>0</v>
      </c>
      <c r="AE31" s="128">
        <f t="shared" si="11"/>
        <v>0</v>
      </c>
      <c r="AF31" s="129"/>
      <c r="AG31" s="129"/>
      <c r="AH31" s="200"/>
      <c r="AI31" s="206">
        <f t="shared" si="12"/>
        <v>0</v>
      </c>
      <c r="AJ31" s="192"/>
      <c r="AK31" s="133">
        <f t="shared" si="13"/>
        <v>0</v>
      </c>
      <c r="AL31" s="129">
        <f t="shared" si="1"/>
        <v>0</v>
      </c>
      <c r="AM31" s="134">
        <f t="shared" si="14"/>
        <v>0</v>
      </c>
      <c r="AN31" s="151" t="e">
        <f>AM31/AM30</f>
        <v>#DIV/0!</v>
      </c>
      <c r="AO31" s="134"/>
    </row>
    <row r="32" spans="2:41" ht="20.100000000000001" customHeight="1" x14ac:dyDescent="0.3">
      <c r="B32" s="152">
        <v>15</v>
      </c>
      <c r="C32" s="153" t="s">
        <v>172</v>
      </c>
      <c r="D32" s="185" t="s">
        <v>77</v>
      </c>
      <c r="E32" s="185" t="s">
        <v>79</v>
      </c>
      <c r="F32" s="154" t="s">
        <v>58</v>
      </c>
      <c r="G32" s="155">
        <f t="shared" si="2"/>
        <v>0</v>
      </c>
      <c r="H32" s="156"/>
      <c r="I32" s="156"/>
      <c r="J32" s="157"/>
      <c r="K32" s="155">
        <f t="shared" si="3"/>
        <v>0</v>
      </c>
      <c r="L32" s="156"/>
      <c r="M32" s="156"/>
      <c r="N32" s="157"/>
      <c r="O32" s="155">
        <f t="shared" si="4"/>
        <v>0</v>
      </c>
      <c r="P32" s="157"/>
      <c r="Q32" s="155">
        <f t="shared" si="5"/>
        <v>0</v>
      </c>
      <c r="R32" s="157"/>
      <c r="S32" s="155">
        <f t="shared" si="6"/>
        <v>0</v>
      </c>
      <c r="T32" s="156"/>
      <c r="U32" s="157"/>
      <c r="V32" s="155">
        <f t="shared" si="7"/>
        <v>0</v>
      </c>
      <c r="W32" s="157"/>
      <c r="X32" s="155">
        <f t="shared" si="8"/>
        <v>0</v>
      </c>
      <c r="Y32" s="156"/>
      <c r="Z32" s="156"/>
      <c r="AA32" s="157"/>
      <c r="AB32" s="158">
        <f t="shared" si="9"/>
        <v>0</v>
      </c>
      <c r="AC32" s="156">
        <f t="shared" si="0"/>
        <v>0</v>
      </c>
      <c r="AD32" s="159">
        <f t="shared" si="10"/>
        <v>0</v>
      </c>
      <c r="AE32" s="155">
        <f t="shared" si="11"/>
        <v>0</v>
      </c>
      <c r="AF32" s="156"/>
      <c r="AG32" s="156"/>
      <c r="AH32" s="201"/>
      <c r="AI32" s="207">
        <f t="shared" si="12"/>
        <v>0</v>
      </c>
      <c r="AJ32" s="193"/>
      <c r="AK32" s="160">
        <f t="shared" si="13"/>
        <v>0</v>
      </c>
      <c r="AL32" s="156">
        <f t="shared" si="1"/>
        <v>0</v>
      </c>
      <c r="AM32" s="161">
        <f t="shared" si="14"/>
        <v>0</v>
      </c>
      <c r="AN32" s="162"/>
      <c r="AO32" s="161"/>
    </row>
    <row r="33" spans="2:41" ht="20.100000000000001" customHeight="1" x14ac:dyDescent="0.3">
      <c r="B33" s="125"/>
      <c r="C33" s="126"/>
      <c r="D33" s="184"/>
      <c r="E33" s="184"/>
      <c r="F33" s="127" t="s">
        <v>59</v>
      </c>
      <c r="G33" s="128">
        <f t="shared" si="2"/>
        <v>0</v>
      </c>
      <c r="H33" s="129"/>
      <c r="I33" s="129"/>
      <c r="J33" s="130"/>
      <c r="K33" s="128">
        <f t="shared" si="3"/>
        <v>0</v>
      </c>
      <c r="L33" s="129"/>
      <c r="M33" s="129"/>
      <c r="N33" s="130"/>
      <c r="O33" s="128">
        <f t="shared" si="4"/>
        <v>0</v>
      </c>
      <c r="P33" s="130"/>
      <c r="Q33" s="128">
        <f t="shared" si="5"/>
        <v>0</v>
      </c>
      <c r="R33" s="130"/>
      <c r="S33" s="128">
        <f t="shared" si="6"/>
        <v>0</v>
      </c>
      <c r="T33" s="129"/>
      <c r="U33" s="130"/>
      <c r="V33" s="128">
        <f t="shared" si="7"/>
        <v>0</v>
      </c>
      <c r="W33" s="130"/>
      <c r="X33" s="128">
        <f t="shared" si="8"/>
        <v>0</v>
      </c>
      <c r="Y33" s="129"/>
      <c r="Z33" s="129"/>
      <c r="AA33" s="130"/>
      <c r="AB33" s="131">
        <f t="shared" si="9"/>
        <v>0</v>
      </c>
      <c r="AC33" s="129">
        <f t="shared" si="0"/>
        <v>0</v>
      </c>
      <c r="AD33" s="132">
        <f t="shared" si="10"/>
        <v>0</v>
      </c>
      <c r="AE33" s="128">
        <f t="shared" si="11"/>
        <v>0</v>
      </c>
      <c r="AF33" s="129"/>
      <c r="AG33" s="129"/>
      <c r="AH33" s="200"/>
      <c r="AI33" s="206">
        <f t="shared" si="12"/>
        <v>0</v>
      </c>
      <c r="AJ33" s="192"/>
      <c r="AK33" s="133">
        <f t="shared" si="13"/>
        <v>0</v>
      </c>
      <c r="AL33" s="129">
        <f t="shared" si="1"/>
        <v>0</v>
      </c>
      <c r="AM33" s="134">
        <f t="shared" si="14"/>
        <v>0</v>
      </c>
      <c r="AN33" s="114" t="e">
        <f>AM33/AM32</f>
        <v>#DIV/0!</v>
      </c>
      <c r="AO33" s="134"/>
    </row>
    <row r="34" spans="2:41" ht="20.100000000000001" customHeight="1" x14ac:dyDescent="0.3">
      <c r="B34" s="104">
        <v>16</v>
      </c>
      <c r="C34" s="153" t="s">
        <v>263</v>
      </c>
      <c r="D34" s="185" t="s">
        <v>77</v>
      </c>
      <c r="E34" s="185" t="s">
        <v>79</v>
      </c>
      <c r="F34" s="106" t="s">
        <v>58</v>
      </c>
      <c r="G34" s="107">
        <f t="shared" ref="G34:G35" si="93">SUM(H34:J34)</f>
        <v>0</v>
      </c>
      <c r="H34" s="108"/>
      <c r="I34" s="108"/>
      <c r="J34" s="109"/>
      <c r="K34" s="107">
        <f t="shared" ref="K34:K35" si="94">SUM(L34:N34)</f>
        <v>0</v>
      </c>
      <c r="L34" s="108"/>
      <c r="M34" s="108"/>
      <c r="N34" s="109"/>
      <c r="O34" s="107">
        <f t="shared" ref="O34:O35" si="95">SUM(P34:P34)</f>
        <v>0</v>
      </c>
      <c r="P34" s="109"/>
      <c r="Q34" s="107">
        <f t="shared" ref="Q34:Q35" si="96">SUM(R34:R34)</f>
        <v>0</v>
      </c>
      <c r="R34" s="109"/>
      <c r="S34" s="107">
        <f t="shared" ref="S34:S35" si="97">SUM(T34:U34)</f>
        <v>0</v>
      </c>
      <c r="T34" s="108"/>
      <c r="U34" s="109"/>
      <c r="V34" s="107">
        <f t="shared" ref="V34:V35" si="98">SUM(W34:W34)</f>
        <v>0</v>
      </c>
      <c r="W34" s="109"/>
      <c r="X34" s="107">
        <f t="shared" ref="X34:X35" si="99">SUM(Y34:AA34)</f>
        <v>0</v>
      </c>
      <c r="Y34" s="108"/>
      <c r="Z34" s="108"/>
      <c r="AA34" s="109"/>
      <c r="AB34" s="110">
        <f t="shared" ref="AB34:AB35" si="100">G34+K34+O34+Q34+S34+V34+X34</f>
        <v>0</v>
      </c>
      <c r="AC34" s="108">
        <f t="shared" ref="AC34:AC35" si="101">ROUNDDOWN(AB34*$AN$3,0)</f>
        <v>0</v>
      </c>
      <c r="AD34" s="111">
        <f t="shared" ref="AD34:AD35" si="102">AB34+AC34</f>
        <v>0</v>
      </c>
      <c r="AE34" s="107">
        <f t="shared" ref="AE34:AE35" si="103">SUM(AF34:AH34)</f>
        <v>0</v>
      </c>
      <c r="AF34" s="108"/>
      <c r="AG34" s="108"/>
      <c r="AH34" s="199"/>
      <c r="AI34" s="205">
        <f t="shared" ref="AI34:AI35" si="104">SUM(AJ34)</f>
        <v>0</v>
      </c>
      <c r="AJ34" s="191"/>
      <c r="AK34" s="112">
        <f t="shared" ref="AK34:AK35" si="105">AB34+AE34+AI34</f>
        <v>0</v>
      </c>
      <c r="AL34" s="108">
        <f t="shared" ref="AL34:AL35" si="106">ROUNDDOWN(AK34*$AN$3,0)</f>
        <v>0</v>
      </c>
      <c r="AM34" s="113">
        <f t="shared" ref="AM34:AM35" si="107">AK34+AL34</f>
        <v>0</v>
      </c>
      <c r="AN34" s="114"/>
      <c r="AO34" s="113"/>
    </row>
    <row r="35" spans="2:41" ht="20.100000000000001" customHeight="1" x14ac:dyDescent="0.3">
      <c r="B35" s="125"/>
      <c r="C35" s="126"/>
      <c r="D35" s="184"/>
      <c r="E35" s="184"/>
      <c r="F35" s="127" t="s">
        <v>59</v>
      </c>
      <c r="G35" s="128">
        <f t="shared" si="93"/>
        <v>0</v>
      </c>
      <c r="H35" s="129"/>
      <c r="I35" s="129"/>
      <c r="J35" s="130"/>
      <c r="K35" s="128">
        <f t="shared" si="94"/>
        <v>0</v>
      </c>
      <c r="L35" s="129"/>
      <c r="M35" s="129"/>
      <c r="N35" s="130"/>
      <c r="O35" s="128">
        <f t="shared" si="95"/>
        <v>0</v>
      </c>
      <c r="P35" s="130"/>
      <c r="Q35" s="128">
        <f t="shared" si="96"/>
        <v>0</v>
      </c>
      <c r="R35" s="130"/>
      <c r="S35" s="128">
        <f t="shared" si="97"/>
        <v>0</v>
      </c>
      <c r="T35" s="129"/>
      <c r="U35" s="130"/>
      <c r="V35" s="128">
        <f t="shared" si="98"/>
        <v>0</v>
      </c>
      <c r="W35" s="130"/>
      <c r="X35" s="128">
        <f t="shared" si="99"/>
        <v>0</v>
      </c>
      <c r="Y35" s="129"/>
      <c r="Z35" s="129"/>
      <c r="AA35" s="130"/>
      <c r="AB35" s="131">
        <f t="shared" si="100"/>
        <v>0</v>
      </c>
      <c r="AC35" s="129">
        <f t="shared" si="101"/>
        <v>0</v>
      </c>
      <c r="AD35" s="132">
        <f t="shared" si="102"/>
        <v>0</v>
      </c>
      <c r="AE35" s="128">
        <f t="shared" si="103"/>
        <v>0</v>
      </c>
      <c r="AF35" s="129"/>
      <c r="AG35" s="129"/>
      <c r="AH35" s="200"/>
      <c r="AI35" s="206">
        <f t="shared" si="104"/>
        <v>0</v>
      </c>
      <c r="AJ35" s="192"/>
      <c r="AK35" s="133">
        <f t="shared" si="105"/>
        <v>0</v>
      </c>
      <c r="AL35" s="129">
        <f t="shared" si="106"/>
        <v>0</v>
      </c>
      <c r="AM35" s="134">
        <f t="shared" si="107"/>
        <v>0</v>
      </c>
      <c r="AN35" s="151" t="e">
        <f>AM35/AM34</f>
        <v>#DIV/0!</v>
      </c>
      <c r="AO35" s="134"/>
    </row>
    <row r="36" spans="2:41" ht="20.100000000000001" customHeight="1" x14ac:dyDescent="0.3">
      <c r="B36" s="104">
        <v>17</v>
      </c>
      <c r="C36" s="153" t="s">
        <v>173</v>
      </c>
      <c r="D36" s="185" t="s">
        <v>76</v>
      </c>
      <c r="E36" s="185" t="s">
        <v>79</v>
      </c>
      <c r="F36" s="106" t="s">
        <v>58</v>
      </c>
      <c r="G36" s="107">
        <f t="shared" si="2"/>
        <v>0</v>
      </c>
      <c r="H36" s="108"/>
      <c r="I36" s="108"/>
      <c r="J36" s="109"/>
      <c r="K36" s="107">
        <f t="shared" si="3"/>
        <v>0</v>
      </c>
      <c r="L36" s="108"/>
      <c r="M36" s="108"/>
      <c r="N36" s="109"/>
      <c r="O36" s="107">
        <f t="shared" si="4"/>
        <v>0</v>
      </c>
      <c r="P36" s="109"/>
      <c r="Q36" s="107">
        <f t="shared" si="5"/>
        <v>0</v>
      </c>
      <c r="R36" s="109"/>
      <c r="S36" s="107">
        <f t="shared" si="6"/>
        <v>0</v>
      </c>
      <c r="T36" s="108"/>
      <c r="U36" s="109"/>
      <c r="V36" s="107">
        <f t="shared" si="7"/>
        <v>0</v>
      </c>
      <c r="W36" s="109"/>
      <c r="X36" s="107">
        <f t="shared" si="8"/>
        <v>0</v>
      </c>
      <c r="Y36" s="108"/>
      <c r="Z36" s="108"/>
      <c r="AA36" s="109"/>
      <c r="AB36" s="110">
        <f t="shared" si="9"/>
        <v>0</v>
      </c>
      <c r="AC36" s="108">
        <f t="shared" si="0"/>
        <v>0</v>
      </c>
      <c r="AD36" s="111">
        <f t="shared" si="10"/>
        <v>0</v>
      </c>
      <c r="AE36" s="107">
        <f t="shared" si="11"/>
        <v>0</v>
      </c>
      <c r="AF36" s="108"/>
      <c r="AG36" s="108"/>
      <c r="AH36" s="199"/>
      <c r="AI36" s="205">
        <f t="shared" si="12"/>
        <v>0</v>
      </c>
      <c r="AJ36" s="191"/>
      <c r="AK36" s="112">
        <f t="shared" si="13"/>
        <v>0</v>
      </c>
      <c r="AL36" s="108">
        <f t="shared" si="1"/>
        <v>0</v>
      </c>
      <c r="AM36" s="113">
        <f t="shared" si="14"/>
        <v>0</v>
      </c>
      <c r="AN36" s="114"/>
      <c r="AO36" s="113"/>
    </row>
    <row r="37" spans="2:41" ht="20.100000000000001" customHeight="1" x14ac:dyDescent="0.3">
      <c r="B37" s="125"/>
      <c r="C37" s="126"/>
      <c r="D37" s="184"/>
      <c r="E37" s="184"/>
      <c r="F37" s="127" t="s">
        <v>59</v>
      </c>
      <c r="G37" s="128">
        <f t="shared" si="2"/>
        <v>0</v>
      </c>
      <c r="H37" s="129"/>
      <c r="I37" s="129"/>
      <c r="J37" s="130"/>
      <c r="K37" s="128">
        <f t="shared" si="3"/>
        <v>0</v>
      </c>
      <c r="L37" s="129"/>
      <c r="M37" s="129"/>
      <c r="N37" s="130"/>
      <c r="O37" s="128">
        <f t="shared" si="4"/>
        <v>0</v>
      </c>
      <c r="P37" s="130"/>
      <c r="Q37" s="128">
        <f t="shared" si="5"/>
        <v>0</v>
      </c>
      <c r="R37" s="130"/>
      <c r="S37" s="128">
        <f t="shared" si="6"/>
        <v>0</v>
      </c>
      <c r="T37" s="129"/>
      <c r="U37" s="130"/>
      <c r="V37" s="128">
        <f t="shared" si="7"/>
        <v>0</v>
      </c>
      <c r="W37" s="130"/>
      <c r="X37" s="128">
        <f t="shared" si="8"/>
        <v>0</v>
      </c>
      <c r="Y37" s="129"/>
      <c r="Z37" s="129"/>
      <c r="AA37" s="130"/>
      <c r="AB37" s="131">
        <f t="shared" si="9"/>
        <v>0</v>
      </c>
      <c r="AC37" s="129">
        <f t="shared" si="0"/>
        <v>0</v>
      </c>
      <c r="AD37" s="132">
        <f t="shared" si="10"/>
        <v>0</v>
      </c>
      <c r="AE37" s="128">
        <f t="shared" si="11"/>
        <v>0</v>
      </c>
      <c r="AF37" s="129"/>
      <c r="AG37" s="129"/>
      <c r="AH37" s="200"/>
      <c r="AI37" s="206">
        <f t="shared" si="12"/>
        <v>0</v>
      </c>
      <c r="AJ37" s="192"/>
      <c r="AK37" s="133">
        <f t="shared" si="13"/>
        <v>0</v>
      </c>
      <c r="AL37" s="129">
        <f t="shared" si="1"/>
        <v>0</v>
      </c>
      <c r="AM37" s="134">
        <f t="shared" si="14"/>
        <v>0</v>
      </c>
      <c r="AN37" s="151" t="e">
        <f>AM37/AM36</f>
        <v>#DIV/0!</v>
      </c>
      <c r="AO37" s="134"/>
    </row>
    <row r="38" spans="2:41" ht="20.100000000000001" customHeight="1" x14ac:dyDescent="0.3">
      <c r="B38" s="152">
        <v>18</v>
      </c>
      <c r="C38" s="153" t="s">
        <v>174</v>
      </c>
      <c r="D38" s="185" t="s">
        <v>76</v>
      </c>
      <c r="E38" s="185" t="s">
        <v>79</v>
      </c>
      <c r="F38" s="154" t="s">
        <v>58</v>
      </c>
      <c r="G38" s="155">
        <f t="shared" si="2"/>
        <v>0</v>
      </c>
      <c r="H38" s="156"/>
      <c r="I38" s="156"/>
      <c r="J38" s="157"/>
      <c r="K38" s="155">
        <f t="shared" si="3"/>
        <v>0</v>
      </c>
      <c r="L38" s="156"/>
      <c r="M38" s="156"/>
      <c r="N38" s="157"/>
      <c r="O38" s="155">
        <f t="shared" si="4"/>
        <v>0</v>
      </c>
      <c r="P38" s="157"/>
      <c r="Q38" s="155">
        <f t="shared" si="5"/>
        <v>0</v>
      </c>
      <c r="R38" s="157"/>
      <c r="S38" s="155">
        <f t="shared" si="6"/>
        <v>0</v>
      </c>
      <c r="T38" s="156"/>
      <c r="U38" s="157"/>
      <c r="V38" s="155">
        <f t="shared" si="7"/>
        <v>0</v>
      </c>
      <c r="W38" s="157"/>
      <c r="X38" s="155">
        <f t="shared" si="8"/>
        <v>0</v>
      </c>
      <c r="Y38" s="156"/>
      <c r="Z38" s="156"/>
      <c r="AA38" s="157"/>
      <c r="AB38" s="158">
        <f t="shared" si="9"/>
        <v>0</v>
      </c>
      <c r="AC38" s="156">
        <f t="shared" si="0"/>
        <v>0</v>
      </c>
      <c r="AD38" s="159">
        <f t="shared" si="10"/>
        <v>0</v>
      </c>
      <c r="AE38" s="155">
        <f t="shared" si="11"/>
        <v>0</v>
      </c>
      <c r="AF38" s="156"/>
      <c r="AG38" s="156"/>
      <c r="AH38" s="201"/>
      <c r="AI38" s="207">
        <f t="shared" si="12"/>
        <v>0</v>
      </c>
      <c r="AJ38" s="193"/>
      <c r="AK38" s="160">
        <f t="shared" si="13"/>
        <v>0</v>
      </c>
      <c r="AL38" s="156">
        <f t="shared" si="1"/>
        <v>0</v>
      </c>
      <c r="AM38" s="161">
        <f t="shared" si="14"/>
        <v>0</v>
      </c>
      <c r="AN38" s="162"/>
      <c r="AO38" s="161"/>
    </row>
    <row r="39" spans="2:41" ht="20.100000000000001" customHeight="1" x14ac:dyDescent="0.3">
      <c r="B39" s="125"/>
      <c r="C39" s="126"/>
      <c r="D39" s="184"/>
      <c r="E39" s="184"/>
      <c r="F39" s="127" t="s">
        <v>59</v>
      </c>
      <c r="G39" s="128">
        <f t="shared" si="2"/>
        <v>0</v>
      </c>
      <c r="H39" s="129"/>
      <c r="I39" s="129"/>
      <c r="J39" s="130"/>
      <c r="K39" s="128">
        <f t="shared" si="3"/>
        <v>0</v>
      </c>
      <c r="L39" s="129"/>
      <c r="M39" s="129"/>
      <c r="N39" s="130"/>
      <c r="O39" s="128">
        <f t="shared" si="4"/>
        <v>0</v>
      </c>
      <c r="P39" s="130"/>
      <c r="Q39" s="128">
        <f t="shared" si="5"/>
        <v>0</v>
      </c>
      <c r="R39" s="130"/>
      <c r="S39" s="128">
        <f t="shared" si="6"/>
        <v>0</v>
      </c>
      <c r="T39" s="129"/>
      <c r="U39" s="130"/>
      <c r="V39" s="128">
        <f t="shared" si="7"/>
        <v>0</v>
      </c>
      <c r="W39" s="130"/>
      <c r="X39" s="128">
        <f t="shared" si="8"/>
        <v>0</v>
      </c>
      <c r="Y39" s="129"/>
      <c r="Z39" s="129"/>
      <c r="AA39" s="130"/>
      <c r="AB39" s="131">
        <f t="shared" si="9"/>
        <v>0</v>
      </c>
      <c r="AC39" s="129">
        <f t="shared" si="0"/>
        <v>0</v>
      </c>
      <c r="AD39" s="132">
        <f t="shared" si="10"/>
        <v>0</v>
      </c>
      <c r="AE39" s="128">
        <f t="shared" si="11"/>
        <v>0</v>
      </c>
      <c r="AF39" s="129"/>
      <c r="AG39" s="129"/>
      <c r="AH39" s="200"/>
      <c r="AI39" s="206">
        <f t="shared" si="12"/>
        <v>0</v>
      </c>
      <c r="AJ39" s="192"/>
      <c r="AK39" s="133">
        <f t="shared" si="13"/>
        <v>0</v>
      </c>
      <c r="AL39" s="129">
        <f t="shared" si="1"/>
        <v>0</v>
      </c>
      <c r="AM39" s="134">
        <f t="shared" si="14"/>
        <v>0</v>
      </c>
      <c r="AN39" s="151" t="e">
        <f>AM39/AM38</f>
        <v>#DIV/0!</v>
      </c>
      <c r="AO39" s="134"/>
    </row>
    <row r="40" spans="2:41" ht="20.100000000000001" customHeight="1" x14ac:dyDescent="0.3">
      <c r="B40" s="152">
        <v>19</v>
      </c>
      <c r="C40" s="216" t="s">
        <v>175</v>
      </c>
      <c r="D40" s="185" t="s">
        <v>76</v>
      </c>
      <c r="E40" s="185" t="s">
        <v>79</v>
      </c>
      <c r="F40" s="154" t="s">
        <v>58</v>
      </c>
      <c r="G40" s="155">
        <f t="shared" si="2"/>
        <v>0</v>
      </c>
      <c r="H40" s="156"/>
      <c r="I40" s="156"/>
      <c r="J40" s="157"/>
      <c r="K40" s="155">
        <f t="shared" si="3"/>
        <v>0</v>
      </c>
      <c r="L40" s="156"/>
      <c r="M40" s="156"/>
      <c r="N40" s="157"/>
      <c r="O40" s="155">
        <f t="shared" si="4"/>
        <v>0</v>
      </c>
      <c r="P40" s="157"/>
      <c r="Q40" s="155">
        <f t="shared" si="5"/>
        <v>0</v>
      </c>
      <c r="R40" s="157"/>
      <c r="S40" s="155">
        <f t="shared" si="6"/>
        <v>0</v>
      </c>
      <c r="T40" s="156"/>
      <c r="U40" s="157"/>
      <c r="V40" s="155">
        <f t="shared" si="7"/>
        <v>0</v>
      </c>
      <c r="W40" s="157"/>
      <c r="X40" s="155">
        <f t="shared" si="8"/>
        <v>0</v>
      </c>
      <c r="Y40" s="156"/>
      <c r="Z40" s="156"/>
      <c r="AA40" s="157"/>
      <c r="AB40" s="158">
        <f t="shared" si="9"/>
        <v>0</v>
      </c>
      <c r="AC40" s="156">
        <f t="shared" si="0"/>
        <v>0</v>
      </c>
      <c r="AD40" s="159">
        <f t="shared" si="10"/>
        <v>0</v>
      </c>
      <c r="AE40" s="155">
        <f t="shared" si="11"/>
        <v>0</v>
      </c>
      <c r="AF40" s="156"/>
      <c r="AG40" s="156"/>
      <c r="AH40" s="201"/>
      <c r="AI40" s="207">
        <f t="shared" si="12"/>
        <v>0</v>
      </c>
      <c r="AJ40" s="193"/>
      <c r="AK40" s="160">
        <f t="shared" si="13"/>
        <v>0</v>
      </c>
      <c r="AL40" s="156">
        <f t="shared" si="1"/>
        <v>0</v>
      </c>
      <c r="AM40" s="161">
        <f t="shared" si="14"/>
        <v>0</v>
      </c>
      <c r="AN40" s="162"/>
      <c r="AO40" s="161"/>
    </row>
    <row r="41" spans="2:41" ht="20.100000000000001" customHeight="1" x14ac:dyDescent="0.3">
      <c r="B41" s="125"/>
      <c r="C41" s="126"/>
      <c r="D41" s="184"/>
      <c r="E41" s="184"/>
      <c r="F41" s="127" t="s">
        <v>59</v>
      </c>
      <c r="G41" s="128">
        <f t="shared" si="2"/>
        <v>0</v>
      </c>
      <c r="H41" s="129"/>
      <c r="I41" s="129"/>
      <c r="J41" s="130"/>
      <c r="K41" s="128">
        <f t="shared" si="3"/>
        <v>0</v>
      </c>
      <c r="L41" s="129"/>
      <c r="M41" s="129"/>
      <c r="N41" s="130"/>
      <c r="O41" s="128">
        <f t="shared" si="4"/>
        <v>0</v>
      </c>
      <c r="P41" s="130"/>
      <c r="Q41" s="128">
        <f t="shared" si="5"/>
        <v>0</v>
      </c>
      <c r="R41" s="130"/>
      <c r="S41" s="128">
        <f t="shared" si="6"/>
        <v>0</v>
      </c>
      <c r="T41" s="129"/>
      <c r="U41" s="130"/>
      <c r="V41" s="128">
        <f t="shared" si="7"/>
        <v>0</v>
      </c>
      <c r="W41" s="130"/>
      <c r="X41" s="128">
        <f t="shared" si="8"/>
        <v>0</v>
      </c>
      <c r="Y41" s="129"/>
      <c r="Z41" s="129"/>
      <c r="AA41" s="130"/>
      <c r="AB41" s="131">
        <f t="shared" si="9"/>
        <v>0</v>
      </c>
      <c r="AC41" s="129">
        <f t="shared" si="0"/>
        <v>0</v>
      </c>
      <c r="AD41" s="132">
        <f t="shared" si="10"/>
        <v>0</v>
      </c>
      <c r="AE41" s="128">
        <f t="shared" si="11"/>
        <v>0</v>
      </c>
      <c r="AF41" s="129"/>
      <c r="AG41" s="129"/>
      <c r="AH41" s="200"/>
      <c r="AI41" s="206">
        <f t="shared" si="12"/>
        <v>0</v>
      </c>
      <c r="AJ41" s="192"/>
      <c r="AK41" s="133">
        <f t="shared" si="13"/>
        <v>0</v>
      </c>
      <c r="AL41" s="129">
        <f t="shared" si="1"/>
        <v>0</v>
      </c>
      <c r="AM41" s="134">
        <f t="shared" si="14"/>
        <v>0</v>
      </c>
      <c r="AN41" s="151" t="e">
        <f>AM41/AM40</f>
        <v>#DIV/0!</v>
      </c>
      <c r="AO41" s="134"/>
    </row>
    <row r="42" spans="2:41" ht="20.100000000000001" customHeight="1" x14ac:dyDescent="0.3">
      <c r="B42" s="152">
        <v>20</v>
      </c>
      <c r="C42" s="153" t="s">
        <v>176</v>
      </c>
      <c r="D42" s="185" t="s">
        <v>76</v>
      </c>
      <c r="E42" s="185" t="s">
        <v>79</v>
      </c>
      <c r="F42" s="154" t="s">
        <v>58</v>
      </c>
      <c r="G42" s="155">
        <f t="shared" si="2"/>
        <v>0</v>
      </c>
      <c r="H42" s="156"/>
      <c r="I42" s="156"/>
      <c r="J42" s="157"/>
      <c r="K42" s="155">
        <f t="shared" si="3"/>
        <v>0</v>
      </c>
      <c r="L42" s="156"/>
      <c r="M42" s="156"/>
      <c r="N42" s="157"/>
      <c r="O42" s="155">
        <f t="shared" si="4"/>
        <v>0</v>
      </c>
      <c r="P42" s="157"/>
      <c r="Q42" s="155">
        <f t="shared" si="5"/>
        <v>0</v>
      </c>
      <c r="R42" s="157"/>
      <c r="S42" s="155">
        <f t="shared" si="6"/>
        <v>0</v>
      </c>
      <c r="T42" s="156"/>
      <c r="U42" s="157"/>
      <c r="V42" s="155">
        <f t="shared" si="7"/>
        <v>0</v>
      </c>
      <c r="W42" s="157"/>
      <c r="X42" s="155">
        <f t="shared" si="8"/>
        <v>0</v>
      </c>
      <c r="Y42" s="156"/>
      <c r="Z42" s="156"/>
      <c r="AA42" s="157"/>
      <c r="AB42" s="158">
        <f t="shared" si="9"/>
        <v>0</v>
      </c>
      <c r="AC42" s="156">
        <f t="shared" si="0"/>
        <v>0</v>
      </c>
      <c r="AD42" s="159">
        <f t="shared" si="10"/>
        <v>0</v>
      </c>
      <c r="AE42" s="155">
        <f t="shared" si="11"/>
        <v>0</v>
      </c>
      <c r="AF42" s="156"/>
      <c r="AG42" s="156"/>
      <c r="AH42" s="201"/>
      <c r="AI42" s="207">
        <f t="shared" si="12"/>
        <v>0</v>
      </c>
      <c r="AJ42" s="193"/>
      <c r="AK42" s="160">
        <f t="shared" si="13"/>
        <v>0</v>
      </c>
      <c r="AL42" s="156">
        <f t="shared" si="1"/>
        <v>0</v>
      </c>
      <c r="AM42" s="161">
        <f t="shared" si="14"/>
        <v>0</v>
      </c>
      <c r="AN42" s="162"/>
      <c r="AO42" s="161"/>
    </row>
    <row r="43" spans="2:41" ht="20.100000000000001" customHeight="1" x14ac:dyDescent="0.3">
      <c r="B43" s="125"/>
      <c r="C43" s="126"/>
      <c r="D43" s="184"/>
      <c r="E43" s="184"/>
      <c r="F43" s="127" t="s">
        <v>59</v>
      </c>
      <c r="G43" s="128">
        <f t="shared" si="2"/>
        <v>0</v>
      </c>
      <c r="H43" s="129"/>
      <c r="I43" s="129"/>
      <c r="J43" s="130"/>
      <c r="K43" s="128">
        <f t="shared" si="3"/>
        <v>0</v>
      </c>
      <c r="L43" s="129"/>
      <c r="M43" s="129"/>
      <c r="N43" s="130"/>
      <c r="O43" s="128">
        <f t="shared" si="4"/>
        <v>0</v>
      </c>
      <c r="P43" s="130"/>
      <c r="Q43" s="128">
        <f t="shared" si="5"/>
        <v>0</v>
      </c>
      <c r="R43" s="130"/>
      <c r="S43" s="128">
        <f t="shared" si="6"/>
        <v>0</v>
      </c>
      <c r="T43" s="129"/>
      <c r="U43" s="130"/>
      <c r="V43" s="128">
        <f t="shared" si="7"/>
        <v>0</v>
      </c>
      <c r="W43" s="130"/>
      <c r="X43" s="128">
        <f t="shared" si="8"/>
        <v>0</v>
      </c>
      <c r="Y43" s="129"/>
      <c r="Z43" s="129"/>
      <c r="AA43" s="130"/>
      <c r="AB43" s="131">
        <f t="shared" si="9"/>
        <v>0</v>
      </c>
      <c r="AC43" s="129">
        <f t="shared" si="0"/>
        <v>0</v>
      </c>
      <c r="AD43" s="132">
        <f t="shared" si="10"/>
        <v>0</v>
      </c>
      <c r="AE43" s="128">
        <f t="shared" si="11"/>
        <v>0</v>
      </c>
      <c r="AF43" s="129"/>
      <c r="AG43" s="129"/>
      <c r="AH43" s="200"/>
      <c r="AI43" s="206">
        <f t="shared" si="12"/>
        <v>0</v>
      </c>
      <c r="AJ43" s="192"/>
      <c r="AK43" s="133">
        <f t="shared" si="13"/>
        <v>0</v>
      </c>
      <c r="AL43" s="129">
        <f t="shared" si="1"/>
        <v>0</v>
      </c>
      <c r="AM43" s="134">
        <f t="shared" si="14"/>
        <v>0</v>
      </c>
      <c r="AN43" s="151" t="e">
        <f>AM43/AM42</f>
        <v>#DIV/0!</v>
      </c>
      <c r="AO43" s="134"/>
    </row>
    <row r="44" spans="2:41" ht="20.100000000000001" customHeight="1" x14ac:dyDescent="0.3">
      <c r="B44" s="152">
        <v>21</v>
      </c>
      <c r="C44" s="153" t="s">
        <v>275</v>
      </c>
      <c r="D44" s="185" t="s">
        <v>76</v>
      </c>
      <c r="E44" s="185" t="s">
        <v>79</v>
      </c>
      <c r="F44" s="154" t="s">
        <v>58</v>
      </c>
      <c r="G44" s="155">
        <f t="shared" si="2"/>
        <v>0</v>
      </c>
      <c r="H44" s="156"/>
      <c r="I44" s="156"/>
      <c r="J44" s="157"/>
      <c r="K44" s="155">
        <f t="shared" si="3"/>
        <v>0</v>
      </c>
      <c r="L44" s="156"/>
      <c r="M44" s="156"/>
      <c r="N44" s="157"/>
      <c r="O44" s="155">
        <f t="shared" si="4"/>
        <v>0</v>
      </c>
      <c r="P44" s="157"/>
      <c r="Q44" s="155">
        <f t="shared" si="5"/>
        <v>0</v>
      </c>
      <c r="R44" s="157"/>
      <c r="S44" s="155">
        <f t="shared" si="6"/>
        <v>0</v>
      </c>
      <c r="T44" s="156"/>
      <c r="U44" s="157"/>
      <c r="V44" s="155">
        <f t="shared" si="7"/>
        <v>0</v>
      </c>
      <c r="W44" s="157"/>
      <c r="X44" s="155">
        <f t="shared" si="8"/>
        <v>0</v>
      </c>
      <c r="Y44" s="156"/>
      <c r="Z44" s="156"/>
      <c r="AA44" s="157"/>
      <c r="AB44" s="158">
        <f t="shared" si="9"/>
        <v>0</v>
      </c>
      <c r="AC44" s="156">
        <f t="shared" si="0"/>
        <v>0</v>
      </c>
      <c r="AD44" s="159">
        <f t="shared" si="10"/>
        <v>0</v>
      </c>
      <c r="AE44" s="155">
        <f t="shared" si="11"/>
        <v>0</v>
      </c>
      <c r="AF44" s="156"/>
      <c r="AG44" s="156"/>
      <c r="AH44" s="201"/>
      <c r="AI44" s="207">
        <f t="shared" si="12"/>
        <v>0</v>
      </c>
      <c r="AJ44" s="193"/>
      <c r="AK44" s="160">
        <f t="shared" si="13"/>
        <v>0</v>
      </c>
      <c r="AL44" s="156">
        <f t="shared" si="1"/>
        <v>0</v>
      </c>
      <c r="AM44" s="161">
        <f t="shared" si="14"/>
        <v>0</v>
      </c>
      <c r="AN44" s="162"/>
      <c r="AO44" s="161"/>
    </row>
    <row r="45" spans="2:41" ht="20.100000000000001" customHeight="1" x14ac:dyDescent="0.3">
      <c r="B45" s="125"/>
      <c r="C45" s="126"/>
      <c r="D45" s="184"/>
      <c r="E45" s="184"/>
      <c r="F45" s="127" t="s">
        <v>59</v>
      </c>
      <c r="G45" s="128">
        <f t="shared" si="2"/>
        <v>0</v>
      </c>
      <c r="H45" s="129"/>
      <c r="I45" s="129"/>
      <c r="J45" s="130"/>
      <c r="K45" s="128">
        <f t="shared" si="3"/>
        <v>0</v>
      </c>
      <c r="L45" s="129"/>
      <c r="M45" s="129"/>
      <c r="N45" s="130"/>
      <c r="O45" s="128">
        <f t="shared" si="4"/>
        <v>0</v>
      </c>
      <c r="P45" s="130"/>
      <c r="Q45" s="128">
        <f t="shared" si="5"/>
        <v>0</v>
      </c>
      <c r="R45" s="130"/>
      <c r="S45" s="128">
        <f t="shared" si="6"/>
        <v>0</v>
      </c>
      <c r="T45" s="129"/>
      <c r="U45" s="130"/>
      <c r="V45" s="128">
        <f t="shared" si="7"/>
        <v>0</v>
      </c>
      <c r="W45" s="130"/>
      <c r="X45" s="128">
        <f t="shared" si="8"/>
        <v>0</v>
      </c>
      <c r="Y45" s="129"/>
      <c r="Z45" s="129"/>
      <c r="AA45" s="130"/>
      <c r="AB45" s="131">
        <f t="shared" si="9"/>
        <v>0</v>
      </c>
      <c r="AC45" s="129">
        <f t="shared" si="0"/>
        <v>0</v>
      </c>
      <c r="AD45" s="132">
        <f t="shared" si="10"/>
        <v>0</v>
      </c>
      <c r="AE45" s="128">
        <f t="shared" si="11"/>
        <v>0</v>
      </c>
      <c r="AF45" s="129"/>
      <c r="AG45" s="129"/>
      <c r="AH45" s="200"/>
      <c r="AI45" s="206">
        <f t="shared" si="12"/>
        <v>0</v>
      </c>
      <c r="AJ45" s="192"/>
      <c r="AK45" s="133">
        <f t="shared" si="13"/>
        <v>0</v>
      </c>
      <c r="AL45" s="129">
        <f t="shared" si="1"/>
        <v>0</v>
      </c>
      <c r="AM45" s="134">
        <f t="shared" si="14"/>
        <v>0</v>
      </c>
      <c r="AN45" s="114" t="e">
        <f>AM45/AM44</f>
        <v>#DIV/0!</v>
      </c>
      <c r="AO45" s="134"/>
    </row>
    <row r="46" spans="2:41" ht="20.100000000000001" customHeight="1" x14ac:dyDescent="0.3">
      <c r="B46" s="104">
        <v>22</v>
      </c>
      <c r="C46" s="163" t="s">
        <v>177</v>
      </c>
      <c r="D46" s="185" t="s">
        <v>77</v>
      </c>
      <c r="E46" s="185" t="s">
        <v>262</v>
      </c>
      <c r="F46" s="106" t="s">
        <v>58</v>
      </c>
      <c r="G46" s="107">
        <f t="shared" si="2"/>
        <v>0</v>
      </c>
      <c r="H46" s="108"/>
      <c r="I46" s="108"/>
      <c r="J46" s="109"/>
      <c r="K46" s="107">
        <f t="shared" si="3"/>
        <v>0</v>
      </c>
      <c r="L46" s="108"/>
      <c r="M46" s="108"/>
      <c r="N46" s="109"/>
      <c r="O46" s="107">
        <f t="shared" si="4"/>
        <v>0</v>
      </c>
      <c r="P46" s="109"/>
      <c r="Q46" s="107">
        <f t="shared" si="5"/>
        <v>0</v>
      </c>
      <c r="R46" s="109"/>
      <c r="S46" s="107">
        <f t="shared" si="6"/>
        <v>0</v>
      </c>
      <c r="T46" s="108"/>
      <c r="U46" s="109"/>
      <c r="V46" s="107">
        <f t="shared" si="7"/>
        <v>0</v>
      </c>
      <c r="W46" s="109"/>
      <c r="X46" s="107">
        <f t="shared" si="8"/>
        <v>0</v>
      </c>
      <c r="Y46" s="108"/>
      <c r="Z46" s="108"/>
      <c r="AA46" s="109"/>
      <c r="AB46" s="110">
        <f t="shared" si="9"/>
        <v>0</v>
      </c>
      <c r="AC46" s="108">
        <f t="shared" si="0"/>
        <v>0</v>
      </c>
      <c r="AD46" s="111">
        <f t="shared" si="10"/>
        <v>0</v>
      </c>
      <c r="AE46" s="107">
        <f t="shared" si="11"/>
        <v>0</v>
      </c>
      <c r="AF46" s="108"/>
      <c r="AG46" s="108"/>
      <c r="AH46" s="199"/>
      <c r="AI46" s="205">
        <f t="shared" si="12"/>
        <v>0</v>
      </c>
      <c r="AJ46" s="191"/>
      <c r="AK46" s="112">
        <f t="shared" si="13"/>
        <v>0</v>
      </c>
      <c r="AL46" s="108">
        <f t="shared" si="1"/>
        <v>0</v>
      </c>
      <c r="AM46" s="113">
        <f t="shared" si="14"/>
        <v>0</v>
      </c>
      <c r="AN46" s="114"/>
      <c r="AO46" s="113"/>
    </row>
    <row r="47" spans="2:41" ht="20.100000000000001" customHeight="1" x14ac:dyDescent="0.3">
      <c r="B47" s="125"/>
      <c r="C47" s="126"/>
      <c r="D47" s="184"/>
      <c r="E47" s="184"/>
      <c r="F47" s="127" t="s">
        <v>59</v>
      </c>
      <c r="G47" s="128">
        <f t="shared" si="2"/>
        <v>0</v>
      </c>
      <c r="H47" s="129"/>
      <c r="I47" s="129"/>
      <c r="J47" s="130"/>
      <c r="K47" s="128">
        <f t="shared" si="3"/>
        <v>0</v>
      </c>
      <c r="L47" s="129"/>
      <c r="M47" s="129"/>
      <c r="N47" s="130"/>
      <c r="O47" s="128">
        <f t="shared" si="4"/>
        <v>0</v>
      </c>
      <c r="P47" s="130"/>
      <c r="Q47" s="128">
        <f t="shared" si="5"/>
        <v>0</v>
      </c>
      <c r="R47" s="130"/>
      <c r="S47" s="128">
        <f t="shared" si="6"/>
        <v>0</v>
      </c>
      <c r="T47" s="129"/>
      <c r="U47" s="130"/>
      <c r="V47" s="128">
        <f t="shared" si="7"/>
        <v>0</v>
      </c>
      <c r="W47" s="130"/>
      <c r="X47" s="128">
        <f t="shared" si="8"/>
        <v>0</v>
      </c>
      <c r="Y47" s="129"/>
      <c r="Z47" s="129"/>
      <c r="AA47" s="130"/>
      <c r="AB47" s="131">
        <f t="shared" si="9"/>
        <v>0</v>
      </c>
      <c r="AC47" s="129">
        <f t="shared" si="0"/>
        <v>0</v>
      </c>
      <c r="AD47" s="132">
        <f t="shared" si="10"/>
        <v>0</v>
      </c>
      <c r="AE47" s="128">
        <f t="shared" si="11"/>
        <v>0</v>
      </c>
      <c r="AF47" s="129"/>
      <c r="AG47" s="129"/>
      <c r="AH47" s="200"/>
      <c r="AI47" s="206">
        <f t="shared" si="12"/>
        <v>0</v>
      </c>
      <c r="AJ47" s="192"/>
      <c r="AK47" s="133">
        <f t="shared" si="13"/>
        <v>0</v>
      </c>
      <c r="AL47" s="129">
        <f t="shared" si="1"/>
        <v>0</v>
      </c>
      <c r="AM47" s="134">
        <f t="shared" si="14"/>
        <v>0</v>
      </c>
      <c r="AN47" s="114" t="e">
        <f>AM47/AM46</f>
        <v>#DIV/0!</v>
      </c>
      <c r="AO47" s="134"/>
    </row>
    <row r="48" spans="2:41" ht="20.100000000000001" customHeight="1" x14ac:dyDescent="0.3">
      <c r="B48" s="104">
        <v>23</v>
      </c>
      <c r="C48" s="153" t="s">
        <v>178</v>
      </c>
      <c r="D48" s="185" t="s">
        <v>76</v>
      </c>
      <c r="E48" s="185" t="s">
        <v>262</v>
      </c>
      <c r="F48" s="106" t="s">
        <v>58</v>
      </c>
      <c r="G48" s="107">
        <f t="shared" si="2"/>
        <v>0</v>
      </c>
      <c r="H48" s="108"/>
      <c r="I48" s="108"/>
      <c r="J48" s="109"/>
      <c r="K48" s="107">
        <f t="shared" si="3"/>
        <v>0</v>
      </c>
      <c r="L48" s="108"/>
      <c r="M48" s="108"/>
      <c r="N48" s="109"/>
      <c r="O48" s="107">
        <f t="shared" si="4"/>
        <v>0</v>
      </c>
      <c r="P48" s="109"/>
      <c r="Q48" s="107">
        <f t="shared" si="5"/>
        <v>0</v>
      </c>
      <c r="R48" s="109"/>
      <c r="S48" s="107">
        <f t="shared" si="6"/>
        <v>0</v>
      </c>
      <c r="T48" s="108"/>
      <c r="U48" s="109"/>
      <c r="V48" s="107">
        <f t="shared" si="7"/>
        <v>0</v>
      </c>
      <c r="W48" s="109"/>
      <c r="X48" s="107">
        <f t="shared" si="8"/>
        <v>0</v>
      </c>
      <c r="Y48" s="108"/>
      <c r="Z48" s="108"/>
      <c r="AA48" s="109"/>
      <c r="AB48" s="110">
        <f t="shared" si="9"/>
        <v>0</v>
      </c>
      <c r="AC48" s="108">
        <f t="shared" si="0"/>
        <v>0</v>
      </c>
      <c r="AD48" s="111">
        <f t="shared" si="10"/>
        <v>0</v>
      </c>
      <c r="AE48" s="107">
        <f t="shared" si="11"/>
        <v>0</v>
      </c>
      <c r="AF48" s="108"/>
      <c r="AG48" s="108"/>
      <c r="AH48" s="199"/>
      <c r="AI48" s="205">
        <f t="shared" si="12"/>
        <v>0</v>
      </c>
      <c r="AJ48" s="191"/>
      <c r="AK48" s="112">
        <f t="shared" si="13"/>
        <v>0</v>
      </c>
      <c r="AL48" s="108">
        <f t="shared" si="1"/>
        <v>0</v>
      </c>
      <c r="AM48" s="113">
        <f t="shared" si="14"/>
        <v>0</v>
      </c>
      <c r="AN48" s="114"/>
      <c r="AO48" s="113"/>
    </row>
    <row r="49" spans="2:41" ht="20.100000000000001" customHeight="1" x14ac:dyDescent="0.3">
      <c r="B49" s="125"/>
      <c r="C49" s="126"/>
      <c r="D49" s="184"/>
      <c r="E49" s="184"/>
      <c r="F49" s="127" t="s">
        <v>59</v>
      </c>
      <c r="G49" s="128">
        <f t="shared" si="2"/>
        <v>0</v>
      </c>
      <c r="H49" s="129"/>
      <c r="I49" s="129"/>
      <c r="J49" s="130"/>
      <c r="K49" s="128">
        <f t="shared" si="3"/>
        <v>0</v>
      </c>
      <c r="L49" s="129"/>
      <c r="M49" s="129"/>
      <c r="N49" s="130"/>
      <c r="O49" s="128">
        <f t="shared" si="4"/>
        <v>0</v>
      </c>
      <c r="P49" s="130"/>
      <c r="Q49" s="128">
        <f t="shared" si="5"/>
        <v>0</v>
      </c>
      <c r="R49" s="130"/>
      <c r="S49" s="128">
        <f t="shared" si="6"/>
        <v>0</v>
      </c>
      <c r="T49" s="129"/>
      <c r="U49" s="130"/>
      <c r="V49" s="128">
        <f t="shared" si="7"/>
        <v>0</v>
      </c>
      <c r="W49" s="130"/>
      <c r="X49" s="128">
        <f t="shared" si="8"/>
        <v>0</v>
      </c>
      <c r="Y49" s="129"/>
      <c r="Z49" s="129"/>
      <c r="AA49" s="130"/>
      <c r="AB49" s="131">
        <f t="shared" si="9"/>
        <v>0</v>
      </c>
      <c r="AC49" s="129">
        <f t="shared" si="0"/>
        <v>0</v>
      </c>
      <c r="AD49" s="132">
        <f t="shared" si="10"/>
        <v>0</v>
      </c>
      <c r="AE49" s="128">
        <f t="shared" si="11"/>
        <v>0</v>
      </c>
      <c r="AF49" s="129"/>
      <c r="AG49" s="129"/>
      <c r="AH49" s="200"/>
      <c r="AI49" s="206">
        <f t="shared" si="12"/>
        <v>0</v>
      </c>
      <c r="AJ49" s="192"/>
      <c r="AK49" s="133">
        <f t="shared" si="13"/>
        <v>0</v>
      </c>
      <c r="AL49" s="129">
        <f t="shared" si="1"/>
        <v>0</v>
      </c>
      <c r="AM49" s="134">
        <f t="shared" si="14"/>
        <v>0</v>
      </c>
      <c r="AN49" s="114" t="e">
        <f>AM49/AM48</f>
        <v>#DIV/0!</v>
      </c>
      <c r="AO49" s="134"/>
    </row>
    <row r="50" spans="2:41" ht="20.100000000000001" customHeight="1" x14ac:dyDescent="0.3">
      <c r="B50" s="104">
        <v>24</v>
      </c>
      <c r="C50" s="163" t="s">
        <v>179</v>
      </c>
      <c r="D50" s="185" t="s">
        <v>77</v>
      </c>
      <c r="E50" s="226" t="s">
        <v>153</v>
      </c>
      <c r="F50" s="106" t="s">
        <v>58</v>
      </c>
      <c r="G50" s="107">
        <f t="shared" si="2"/>
        <v>0</v>
      </c>
      <c r="H50" s="108"/>
      <c r="I50" s="108"/>
      <c r="J50" s="109"/>
      <c r="K50" s="107">
        <f t="shared" si="3"/>
        <v>0</v>
      </c>
      <c r="L50" s="108"/>
      <c r="M50" s="108"/>
      <c r="N50" s="109"/>
      <c r="O50" s="107">
        <f t="shared" si="4"/>
        <v>0</v>
      </c>
      <c r="P50" s="109"/>
      <c r="Q50" s="107">
        <f t="shared" si="5"/>
        <v>0</v>
      </c>
      <c r="R50" s="109"/>
      <c r="S50" s="107">
        <f t="shared" si="6"/>
        <v>0</v>
      </c>
      <c r="T50" s="108"/>
      <c r="U50" s="109"/>
      <c r="V50" s="107">
        <f t="shared" si="7"/>
        <v>0</v>
      </c>
      <c r="W50" s="109"/>
      <c r="X50" s="107">
        <f t="shared" si="8"/>
        <v>0</v>
      </c>
      <c r="Y50" s="108"/>
      <c r="Z50" s="108"/>
      <c r="AA50" s="109"/>
      <c r="AB50" s="110">
        <f t="shared" si="9"/>
        <v>0</v>
      </c>
      <c r="AC50" s="108">
        <f t="shared" si="0"/>
        <v>0</v>
      </c>
      <c r="AD50" s="111">
        <f t="shared" si="10"/>
        <v>0</v>
      </c>
      <c r="AE50" s="107">
        <f t="shared" si="11"/>
        <v>0</v>
      </c>
      <c r="AF50" s="108"/>
      <c r="AG50" s="108"/>
      <c r="AH50" s="199"/>
      <c r="AI50" s="205">
        <f t="shared" si="12"/>
        <v>0</v>
      </c>
      <c r="AJ50" s="191"/>
      <c r="AK50" s="112">
        <f t="shared" si="13"/>
        <v>0</v>
      </c>
      <c r="AL50" s="108">
        <f t="shared" si="1"/>
        <v>0</v>
      </c>
      <c r="AM50" s="113">
        <f t="shared" si="14"/>
        <v>0</v>
      </c>
      <c r="AN50" s="114"/>
      <c r="AO50" s="113"/>
    </row>
    <row r="51" spans="2:41" ht="20.100000000000001" customHeight="1" x14ac:dyDescent="0.3">
      <c r="B51" s="125"/>
      <c r="C51" s="126"/>
      <c r="D51" s="184"/>
      <c r="E51" s="184"/>
      <c r="F51" s="127" t="s">
        <v>59</v>
      </c>
      <c r="G51" s="128">
        <f t="shared" si="2"/>
        <v>0</v>
      </c>
      <c r="H51" s="129"/>
      <c r="I51" s="129"/>
      <c r="J51" s="130"/>
      <c r="K51" s="128">
        <f t="shared" si="3"/>
        <v>0</v>
      </c>
      <c r="L51" s="129"/>
      <c r="M51" s="129"/>
      <c r="N51" s="130"/>
      <c r="O51" s="128">
        <f t="shared" si="4"/>
        <v>0</v>
      </c>
      <c r="P51" s="130"/>
      <c r="Q51" s="128">
        <f t="shared" si="5"/>
        <v>0</v>
      </c>
      <c r="R51" s="130"/>
      <c r="S51" s="128">
        <f t="shared" si="6"/>
        <v>0</v>
      </c>
      <c r="T51" s="129"/>
      <c r="U51" s="130"/>
      <c r="V51" s="128">
        <f t="shared" si="7"/>
        <v>0</v>
      </c>
      <c r="W51" s="130"/>
      <c r="X51" s="128">
        <f t="shared" si="8"/>
        <v>0</v>
      </c>
      <c r="Y51" s="129"/>
      <c r="Z51" s="129"/>
      <c r="AA51" s="130"/>
      <c r="AB51" s="131">
        <f t="shared" si="9"/>
        <v>0</v>
      </c>
      <c r="AC51" s="129">
        <f t="shared" si="0"/>
        <v>0</v>
      </c>
      <c r="AD51" s="132">
        <f t="shared" si="10"/>
        <v>0</v>
      </c>
      <c r="AE51" s="128">
        <f t="shared" si="11"/>
        <v>0</v>
      </c>
      <c r="AF51" s="129"/>
      <c r="AG51" s="129"/>
      <c r="AH51" s="200"/>
      <c r="AI51" s="206">
        <f t="shared" si="12"/>
        <v>0</v>
      </c>
      <c r="AJ51" s="192"/>
      <c r="AK51" s="133">
        <f t="shared" si="13"/>
        <v>0</v>
      </c>
      <c r="AL51" s="129">
        <f t="shared" si="1"/>
        <v>0</v>
      </c>
      <c r="AM51" s="134">
        <f t="shared" si="14"/>
        <v>0</v>
      </c>
      <c r="AN51" s="151" t="e">
        <f>AM51/AM50</f>
        <v>#DIV/0!</v>
      </c>
      <c r="AO51" s="134"/>
    </row>
    <row r="52" spans="2:41" ht="20.100000000000001" customHeight="1" x14ac:dyDescent="0.3">
      <c r="B52" s="152">
        <v>25</v>
      </c>
      <c r="C52" s="153" t="s">
        <v>180</v>
      </c>
      <c r="D52" s="226" t="s">
        <v>153</v>
      </c>
      <c r="E52" s="185" t="s">
        <v>153</v>
      </c>
      <c r="F52" s="154" t="s">
        <v>58</v>
      </c>
      <c r="G52" s="155">
        <f t="shared" si="2"/>
        <v>0</v>
      </c>
      <c r="H52" s="156"/>
      <c r="I52" s="156"/>
      <c r="J52" s="157"/>
      <c r="K52" s="155">
        <f t="shared" si="3"/>
        <v>0</v>
      </c>
      <c r="L52" s="156"/>
      <c r="M52" s="156"/>
      <c r="N52" s="157"/>
      <c r="O52" s="155">
        <f t="shared" si="4"/>
        <v>0</v>
      </c>
      <c r="P52" s="157"/>
      <c r="Q52" s="155">
        <f t="shared" si="5"/>
        <v>0</v>
      </c>
      <c r="R52" s="157"/>
      <c r="S52" s="155">
        <f t="shared" si="6"/>
        <v>0</v>
      </c>
      <c r="T52" s="156"/>
      <c r="U52" s="157"/>
      <c r="V52" s="155">
        <f t="shared" si="7"/>
        <v>0</v>
      </c>
      <c r="W52" s="157"/>
      <c r="X52" s="155">
        <f t="shared" si="8"/>
        <v>0</v>
      </c>
      <c r="Y52" s="156"/>
      <c r="Z52" s="156"/>
      <c r="AA52" s="157"/>
      <c r="AB52" s="158">
        <f t="shared" si="9"/>
        <v>0</v>
      </c>
      <c r="AC52" s="156">
        <f t="shared" ref="AC52:AC127" si="108">ROUNDDOWN(AB52*$AN$3,0)</f>
        <v>0</v>
      </c>
      <c r="AD52" s="159">
        <f t="shared" si="10"/>
        <v>0</v>
      </c>
      <c r="AE52" s="155">
        <f t="shared" si="11"/>
        <v>0</v>
      </c>
      <c r="AF52" s="156"/>
      <c r="AG52" s="156"/>
      <c r="AH52" s="201"/>
      <c r="AI52" s="207">
        <f t="shared" si="12"/>
        <v>0</v>
      </c>
      <c r="AJ52" s="193"/>
      <c r="AK52" s="160">
        <f t="shared" si="13"/>
        <v>0</v>
      </c>
      <c r="AL52" s="156">
        <f t="shared" ref="AL52:AL59" si="109">ROUNDDOWN(AK52*$AN$3,0)</f>
        <v>0</v>
      </c>
      <c r="AM52" s="161">
        <f t="shared" ref="AM52:AM59" si="110">AK52+AL52</f>
        <v>0</v>
      </c>
      <c r="AN52" s="162"/>
      <c r="AO52" s="161"/>
    </row>
    <row r="53" spans="2:41" ht="20.100000000000001" customHeight="1" x14ac:dyDescent="0.3">
      <c r="B53" s="125"/>
      <c r="C53" s="126"/>
      <c r="D53" s="184"/>
      <c r="E53" s="184"/>
      <c r="F53" s="127" t="s">
        <v>59</v>
      </c>
      <c r="G53" s="128">
        <f t="shared" si="2"/>
        <v>0</v>
      </c>
      <c r="H53" s="129"/>
      <c r="I53" s="129"/>
      <c r="J53" s="130"/>
      <c r="K53" s="128">
        <f t="shared" si="3"/>
        <v>0</v>
      </c>
      <c r="L53" s="129"/>
      <c r="M53" s="129"/>
      <c r="N53" s="130"/>
      <c r="O53" s="128">
        <f t="shared" si="4"/>
        <v>0</v>
      </c>
      <c r="P53" s="130"/>
      <c r="Q53" s="128">
        <f t="shared" si="5"/>
        <v>0</v>
      </c>
      <c r="R53" s="130"/>
      <c r="S53" s="128">
        <f t="shared" si="6"/>
        <v>0</v>
      </c>
      <c r="T53" s="129"/>
      <c r="U53" s="130"/>
      <c r="V53" s="128">
        <f t="shared" si="7"/>
        <v>0</v>
      </c>
      <c r="W53" s="130"/>
      <c r="X53" s="128">
        <f t="shared" si="8"/>
        <v>0</v>
      </c>
      <c r="Y53" s="129"/>
      <c r="Z53" s="129"/>
      <c r="AA53" s="130"/>
      <c r="AB53" s="131">
        <f t="shared" si="9"/>
        <v>0</v>
      </c>
      <c r="AC53" s="129">
        <f t="shared" si="108"/>
        <v>0</v>
      </c>
      <c r="AD53" s="132">
        <f t="shared" si="10"/>
        <v>0</v>
      </c>
      <c r="AE53" s="128">
        <f t="shared" si="11"/>
        <v>0</v>
      </c>
      <c r="AF53" s="129"/>
      <c r="AG53" s="129"/>
      <c r="AH53" s="200"/>
      <c r="AI53" s="206">
        <f t="shared" si="12"/>
        <v>0</v>
      </c>
      <c r="AJ53" s="192"/>
      <c r="AK53" s="133">
        <f t="shared" si="13"/>
        <v>0</v>
      </c>
      <c r="AL53" s="129">
        <f t="shared" si="109"/>
        <v>0</v>
      </c>
      <c r="AM53" s="134">
        <f t="shared" si="110"/>
        <v>0</v>
      </c>
      <c r="AN53" s="114" t="e">
        <f>AM53/AM52</f>
        <v>#DIV/0!</v>
      </c>
      <c r="AO53" s="134"/>
    </row>
    <row r="54" spans="2:41" ht="20.100000000000001" customHeight="1" x14ac:dyDescent="0.3">
      <c r="B54" s="104">
        <v>26</v>
      </c>
      <c r="C54" s="105" t="s">
        <v>181</v>
      </c>
      <c r="D54" s="223" t="s">
        <v>264</v>
      </c>
      <c r="E54" s="183" t="s">
        <v>262</v>
      </c>
      <c r="F54" s="106" t="s">
        <v>58</v>
      </c>
      <c r="G54" s="107">
        <f t="shared" si="2"/>
        <v>0</v>
      </c>
      <c r="H54" s="108"/>
      <c r="I54" s="108"/>
      <c r="J54" s="109"/>
      <c r="K54" s="107">
        <f t="shared" si="3"/>
        <v>0</v>
      </c>
      <c r="L54" s="108"/>
      <c r="M54" s="108"/>
      <c r="N54" s="109"/>
      <c r="O54" s="107">
        <f t="shared" si="4"/>
        <v>0</v>
      </c>
      <c r="P54" s="109"/>
      <c r="Q54" s="107">
        <f t="shared" si="5"/>
        <v>0</v>
      </c>
      <c r="R54" s="109"/>
      <c r="S54" s="107">
        <f t="shared" si="6"/>
        <v>0</v>
      </c>
      <c r="T54" s="108"/>
      <c r="U54" s="109"/>
      <c r="V54" s="107">
        <f t="shared" si="7"/>
        <v>0</v>
      </c>
      <c r="W54" s="109"/>
      <c r="X54" s="107">
        <f t="shared" si="8"/>
        <v>0</v>
      </c>
      <c r="Y54" s="108"/>
      <c r="Z54" s="108"/>
      <c r="AA54" s="109"/>
      <c r="AB54" s="110">
        <f t="shared" si="9"/>
        <v>0</v>
      </c>
      <c r="AC54" s="108">
        <f t="shared" si="108"/>
        <v>0</v>
      </c>
      <c r="AD54" s="111">
        <f t="shared" si="10"/>
        <v>0</v>
      </c>
      <c r="AE54" s="107">
        <f t="shared" si="11"/>
        <v>0</v>
      </c>
      <c r="AF54" s="108"/>
      <c r="AG54" s="108"/>
      <c r="AH54" s="199"/>
      <c r="AI54" s="205">
        <f t="shared" si="12"/>
        <v>0</v>
      </c>
      <c r="AJ54" s="191"/>
      <c r="AK54" s="112">
        <f t="shared" si="13"/>
        <v>0</v>
      </c>
      <c r="AL54" s="108">
        <f t="shared" si="109"/>
        <v>0</v>
      </c>
      <c r="AM54" s="113">
        <f t="shared" si="110"/>
        <v>0</v>
      </c>
      <c r="AN54" s="114"/>
      <c r="AO54" s="113"/>
    </row>
    <row r="55" spans="2:41" ht="20.100000000000001" customHeight="1" x14ac:dyDescent="0.3">
      <c r="B55" s="125"/>
      <c r="C55" s="126"/>
      <c r="D55" s="184"/>
      <c r="E55" s="184"/>
      <c r="F55" s="127" t="s">
        <v>59</v>
      </c>
      <c r="G55" s="128">
        <f t="shared" si="2"/>
        <v>0</v>
      </c>
      <c r="H55" s="129"/>
      <c r="I55" s="129"/>
      <c r="J55" s="130"/>
      <c r="K55" s="128">
        <f t="shared" si="3"/>
        <v>0</v>
      </c>
      <c r="L55" s="129"/>
      <c r="M55" s="129"/>
      <c r="N55" s="130"/>
      <c r="O55" s="128">
        <f t="shared" si="4"/>
        <v>0</v>
      </c>
      <c r="P55" s="130"/>
      <c r="Q55" s="128">
        <f t="shared" si="5"/>
        <v>0</v>
      </c>
      <c r="R55" s="130"/>
      <c r="S55" s="128">
        <f t="shared" si="6"/>
        <v>0</v>
      </c>
      <c r="T55" s="129"/>
      <c r="U55" s="130"/>
      <c r="V55" s="128">
        <f t="shared" si="7"/>
        <v>0</v>
      </c>
      <c r="W55" s="130"/>
      <c r="X55" s="128">
        <f t="shared" si="8"/>
        <v>0</v>
      </c>
      <c r="Y55" s="129"/>
      <c r="Z55" s="129"/>
      <c r="AA55" s="130"/>
      <c r="AB55" s="131">
        <f t="shared" si="9"/>
        <v>0</v>
      </c>
      <c r="AC55" s="129">
        <f t="shared" si="108"/>
        <v>0</v>
      </c>
      <c r="AD55" s="132">
        <f t="shared" si="10"/>
        <v>0</v>
      </c>
      <c r="AE55" s="128">
        <f t="shared" si="11"/>
        <v>0</v>
      </c>
      <c r="AF55" s="129"/>
      <c r="AG55" s="129"/>
      <c r="AH55" s="200"/>
      <c r="AI55" s="206">
        <f t="shared" si="12"/>
        <v>0</v>
      </c>
      <c r="AJ55" s="192"/>
      <c r="AK55" s="133">
        <f t="shared" si="13"/>
        <v>0</v>
      </c>
      <c r="AL55" s="129">
        <f t="shared" si="109"/>
        <v>0</v>
      </c>
      <c r="AM55" s="134">
        <f t="shared" si="110"/>
        <v>0</v>
      </c>
      <c r="AN55" s="114" t="e">
        <f>AM55/AM54</f>
        <v>#DIV/0!</v>
      </c>
      <c r="AO55" s="134"/>
    </row>
    <row r="56" spans="2:41" ht="20.100000000000001" customHeight="1" x14ac:dyDescent="0.3">
      <c r="B56" s="104">
        <v>27</v>
      </c>
      <c r="C56" s="153" t="s">
        <v>182</v>
      </c>
      <c r="D56" s="185" t="s">
        <v>142</v>
      </c>
      <c r="E56" s="185" t="s">
        <v>262</v>
      </c>
      <c r="F56" s="106" t="s">
        <v>58</v>
      </c>
      <c r="G56" s="107">
        <f t="shared" si="2"/>
        <v>0</v>
      </c>
      <c r="H56" s="108"/>
      <c r="I56" s="108"/>
      <c r="J56" s="109"/>
      <c r="K56" s="107">
        <f t="shared" si="3"/>
        <v>0</v>
      </c>
      <c r="L56" s="108"/>
      <c r="M56" s="108"/>
      <c r="N56" s="109"/>
      <c r="O56" s="107">
        <f t="shared" si="4"/>
        <v>0</v>
      </c>
      <c r="P56" s="109"/>
      <c r="Q56" s="107">
        <f t="shared" si="5"/>
        <v>0</v>
      </c>
      <c r="R56" s="109"/>
      <c r="S56" s="107">
        <f t="shared" si="6"/>
        <v>0</v>
      </c>
      <c r="T56" s="108"/>
      <c r="U56" s="109"/>
      <c r="V56" s="107">
        <f t="shared" si="7"/>
        <v>0</v>
      </c>
      <c r="W56" s="109"/>
      <c r="X56" s="107">
        <f t="shared" si="8"/>
        <v>0</v>
      </c>
      <c r="Y56" s="108"/>
      <c r="Z56" s="108"/>
      <c r="AA56" s="109"/>
      <c r="AB56" s="110">
        <f t="shared" si="9"/>
        <v>0</v>
      </c>
      <c r="AC56" s="108">
        <f t="shared" si="108"/>
        <v>0</v>
      </c>
      <c r="AD56" s="111">
        <f t="shared" si="10"/>
        <v>0</v>
      </c>
      <c r="AE56" s="107">
        <f t="shared" si="11"/>
        <v>0</v>
      </c>
      <c r="AF56" s="108"/>
      <c r="AG56" s="108"/>
      <c r="AH56" s="199"/>
      <c r="AI56" s="205">
        <f t="shared" si="12"/>
        <v>0</v>
      </c>
      <c r="AJ56" s="191"/>
      <c r="AK56" s="112">
        <f t="shared" si="13"/>
        <v>0</v>
      </c>
      <c r="AL56" s="108">
        <f t="shared" si="109"/>
        <v>0</v>
      </c>
      <c r="AM56" s="113">
        <f t="shared" si="110"/>
        <v>0</v>
      </c>
      <c r="AN56" s="114"/>
      <c r="AO56" s="113"/>
    </row>
    <row r="57" spans="2:41" ht="20.100000000000001" customHeight="1" x14ac:dyDescent="0.3">
      <c r="B57" s="125"/>
      <c r="C57" s="126"/>
      <c r="D57" s="184"/>
      <c r="E57" s="184"/>
      <c r="F57" s="127" t="s">
        <v>59</v>
      </c>
      <c r="G57" s="128">
        <f t="shared" si="2"/>
        <v>0</v>
      </c>
      <c r="H57" s="129"/>
      <c r="I57" s="129"/>
      <c r="J57" s="130"/>
      <c r="K57" s="128">
        <f t="shared" si="3"/>
        <v>0</v>
      </c>
      <c r="L57" s="129"/>
      <c r="M57" s="129"/>
      <c r="N57" s="130"/>
      <c r="O57" s="128">
        <f t="shared" si="4"/>
        <v>0</v>
      </c>
      <c r="P57" s="130"/>
      <c r="Q57" s="128">
        <f t="shared" si="5"/>
        <v>0</v>
      </c>
      <c r="R57" s="130"/>
      <c r="S57" s="128">
        <f t="shared" si="6"/>
        <v>0</v>
      </c>
      <c r="T57" s="129"/>
      <c r="U57" s="130"/>
      <c r="V57" s="128">
        <f t="shared" si="7"/>
        <v>0</v>
      </c>
      <c r="W57" s="130"/>
      <c r="X57" s="128">
        <f t="shared" si="8"/>
        <v>0</v>
      </c>
      <c r="Y57" s="129"/>
      <c r="Z57" s="129"/>
      <c r="AA57" s="130"/>
      <c r="AB57" s="131">
        <f t="shared" si="9"/>
        <v>0</v>
      </c>
      <c r="AC57" s="129">
        <f t="shared" si="108"/>
        <v>0</v>
      </c>
      <c r="AD57" s="132">
        <f t="shared" si="10"/>
        <v>0</v>
      </c>
      <c r="AE57" s="128">
        <f t="shared" si="11"/>
        <v>0</v>
      </c>
      <c r="AF57" s="129"/>
      <c r="AG57" s="129"/>
      <c r="AH57" s="200"/>
      <c r="AI57" s="206">
        <f t="shared" si="12"/>
        <v>0</v>
      </c>
      <c r="AJ57" s="192"/>
      <c r="AK57" s="133">
        <f t="shared" si="13"/>
        <v>0</v>
      </c>
      <c r="AL57" s="129">
        <f t="shared" si="109"/>
        <v>0</v>
      </c>
      <c r="AM57" s="134">
        <f t="shared" si="110"/>
        <v>0</v>
      </c>
      <c r="AN57" s="114" t="e">
        <f>AM57/AM56</f>
        <v>#DIV/0!</v>
      </c>
      <c r="AO57" s="134"/>
    </row>
    <row r="58" spans="2:41" ht="20.100000000000001" customHeight="1" x14ac:dyDescent="0.3">
      <c r="B58" s="104">
        <v>28</v>
      </c>
      <c r="C58" s="105" t="s">
        <v>183</v>
      </c>
      <c r="D58" s="183" t="s">
        <v>274</v>
      </c>
      <c r="E58" s="183" t="s">
        <v>153</v>
      </c>
      <c r="F58" s="106" t="s">
        <v>58</v>
      </c>
      <c r="G58" s="107">
        <f t="shared" si="2"/>
        <v>0</v>
      </c>
      <c r="H58" s="108"/>
      <c r="I58" s="108"/>
      <c r="J58" s="109"/>
      <c r="K58" s="107">
        <f t="shared" si="3"/>
        <v>0</v>
      </c>
      <c r="L58" s="108"/>
      <c r="M58" s="108"/>
      <c r="N58" s="109"/>
      <c r="O58" s="107">
        <f t="shared" si="4"/>
        <v>0</v>
      </c>
      <c r="P58" s="109"/>
      <c r="Q58" s="107">
        <f t="shared" si="5"/>
        <v>0</v>
      </c>
      <c r="R58" s="109"/>
      <c r="S58" s="107">
        <f t="shared" si="6"/>
        <v>0</v>
      </c>
      <c r="T58" s="108"/>
      <c r="U58" s="109"/>
      <c r="V58" s="107">
        <f t="shared" si="7"/>
        <v>0</v>
      </c>
      <c r="W58" s="109"/>
      <c r="X58" s="107">
        <f t="shared" si="8"/>
        <v>0</v>
      </c>
      <c r="Y58" s="108"/>
      <c r="Z58" s="108"/>
      <c r="AA58" s="109"/>
      <c r="AB58" s="110">
        <f t="shared" si="9"/>
        <v>0</v>
      </c>
      <c r="AC58" s="108">
        <f t="shared" si="108"/>
        <v>0</v>
      </c>
      <c r="AD58" s="111">
        <f t="shared" si="10"/>
        <v>0</v>
      </c>
      <c r="AE58" s="107">
        <f t="shared" si="11"/>
        <v>0</v>
      </c>
      <c r="AF58" s="108"/>
      <c r="AG58" s="108"/>
      <c r="AH58" s="199"/>
      <c r="AI58" s="205">
        <f t="shared" si="12"/>
        <v>0</v>
      </c>
      <c r="AJ58" s="191"/>
      <c r="AK58" s="112">
        <f t="shared" si="13"/>
        <v>0</v>
      </c>
      <c r="AL58" s="108">
        <f t="shared" si="109"/>
        <v>0</v>
      </c>
      <c r="AM58" s="113">
        <f t="shared" si="110"/>
        <v>0</v>
      </c>
      <c r="AN58" s="114"/>
      <c r="AO58" s="113"/>
    </row>
    <row r="59" spans="2:41" ht="20.100000000000001" customHeight="1" x14ac:dyDescent="0.3">
      <c r="B59" s="125"/>
      <c r="C59" s="126"/>
      <c r="D59" s="184"/>
      <c r="E59" s="184"/>
      <c r="F59" s="127" t="s">
        <v>59</v>
      </c>
      <c r="G59" s="128">
        <f t="shared" si="2"/>
        <v>0</v>
      </c>
      <c r="H59" s="129"/>
      <c r="I59" s="129"/>
      <c r="J59" s="130"/>
      <c r="K59" s="128">
        <f t="shared" si="3"/>
        <v>0</v>
      </c>
      <c r="L59" s="129"/>
      <c r="M59" s="129"/>
      <c r="N59" s="130"/>
      <c r="O59" s="128">
        <f t="shared" si="4"/>
        <v>0</v>
      </c>
      <c r="P59" s="130"/>
      <c r="Q59" s="128">
        <f t="shared" si="5"/>
        <v>0</v>
      </c>
      <c r="R59" s="130"/>
      <c r="S59" s="128">
        <f t="shared" si="6"/>
        <v>0</v>
      </c>
      <c r="T59" s="129"/>
      <c r="U59" s="130"/>
      <c r="V59" s="128">
        <f t="shared" si="7"/>
        <v>0</v>
      </c>
      <c r="W59" s="130"/>
      <c r="X59" s="128">
        <f t="shared" si="8"/>
        <v>0</v>
      </c>
      <c r="Y59" s="129"/>
      <c r="Z59" s="129"/>
      <c r="AA59" s="130"/>
      <c r="AB59" s="131">
        <f t="shared" si="9"/>
        <v>0</v>
      </c>
      <c r="AC59" s="129">
        <f t="shared" si="108"/>
        <v>0</v>
      </c>
      <c r="AD59" s="132">
        <f t="shared" si="10"/>
        <v>0</v>
      </c>
      <c r="AE59" s="128">
        <f t="shared" si="11"/>
        <v>0</v>
      </c>
      <c r="AF59" s="129"/>
      <c r="AG59" s="129"/>
      <c r="AH59" s="200"/>
      <c r="AI59" s="206">
        <f t="shared" si="12"/>
        <v>0</v>
      </c>
      <c r="AJ59" s="192"/>
      <c r="AK59" s="133">
        <f t="shared" si="13"/>
        <v>0</v>
      </c>
      <c r="AL59" s="129">
        <f t="shared" si="109"/>
        <v>0</v>
      </c>
      <c r="AM59" s="134">
        <f t="shared" si="110"/>
        <v>0</v>
      </c>
      <c r="AN59" s="114" t="e">
        <f>AM59/AM58</f>
        <v>#DIV/0!</v>
      </c>
      <c r="AO59" s="134"/>
    </row>
    <row r="60" spans="2:41" ht="20.100000000000001" customHeight="1" x14ac:dyDescent="0.3">
      <c r="B60" s="104">
        <v>29</v>
      </c>
      <c r="C60" s="105" t="s">
        <v>184</v>
      </c>
      <c r="D60" s="183" t="s">
        <v>142</v>
      </c>
      <c r="E60" s="183" t="s">
        <v>262</v>
      </c>
      <c r="F60" s="106" t="s">
        <v>58</v>
      </c>
      <c r="G60" s="107">
        <f t="shared" si="2"/>
        <v>0</v>
      </c>
      <c r="H60" s="108"/>
      <c r="I60" s="108"/>
      <c r="J60" s="109"/>
      <c r="K60" s="107">
        <f t="shared" si="3"/>
        <v>0</v>
      </c>
      <c r="L60" s="108"/>
      <c r="M60" s="108"/>
      <c r="N60" s="109"/>
      <c r="O60" s="107">
        <f t="shared" si="4"/>
        <v>0</v>
      </c>
      <c r="P60" s="109"/>
      <c r="Q60" s="107">
        <f t="shared" si="5"/>
        <v>0</v>
      </c>
      <c r="R60" s="109"/>
      <c r="S60" s="107">
        <f t="shared" si="6"/>
        <v>0</v>
      </c>
      <c r="T60" s="108"/>
      <c r="U60" s="109"/>
      <c r="V60" s="107">
        <f t="shared" si="7"/>
        <v>0</v>
      </c>
      <c r="W60" s="109"/>
      <c r="X60" s="107">
        <f t="shared" si="8"/>
        <v>0</v>
      </c>
      <c r="Y60" s="108"/>
      <c r="Z60" s="108"/>
      <c r="AA60" s="109"/>
      <c r="AB60" s="110">
        <f t="shared" si="9"/>
        <v>0</v>
      </c>
      <c r="AC60" s="108">
        <f t="shared" si="108"/>
        <v>0</v>
      </c>
      <c r="AD60" s="111">
        <f t="shared" si="10"/>
        <v>0</v>
      </c>
      <c r="AE60" s="107">
        <f t="shared" si="11"/>
        <v>0</v>
      </c>
      <c r="AF60" s="108"/>
      <c r="AG60" s="108"/>
      <c r="AH60" s="199"/>
      <c r="AI60" s="205">
        <f t="shared" si="12"/>
        <v>0</v>
      </c>
      <c r="AJ60" s="191"/>
      <c r="AK60" s="112">
        <f t="shared" si="13"/>
        <v>0</v>
      </c>
      <c r="AL60" s="108">
        <f t="shared" ref="AL60:AL127" si="111">ROUNDDOWN(AK60*$AN$3,0)</f>
        <v>0</v>
      </c>
      <c r="AM60" s="113">
        <f t="shared" si="14"/>
        <v>0</v>
      </c>
      <c r="AN60" s="114"/>
      <c r="AO60" s="113"/>
    </row>
    <row r="61" spans="2:41" ht="20.100000000000001" customHeight="1" x14ac:dyDescent="0.3">
      <c r="B61" s="125"/>
      <c r="C61" s="126"/>
      <c r="D61" s="184"/>
      <c r="E61" s="184"/>
      <c r="F61" s="127" t="s">
        <v>59</v>
      </c>
      <c r="G61" s="128">
        <f t="shared" si="2"/>
        <v>0</v>
      </c>
      <c r="H61" s="129"/>
      <c r="I61" s="129"/>
      <c r="J61" s="130"/>
      <c r="K61" s="128">
        <f t="shared" si="3"/>
        <v>0</v>
      </c>
      <c r="L61" s="129"/>
      <c r="M61" s="129"/>
      <c r="N61" s="130"/>
      <c r="O61" s="128">
        <f t="shared" si="4"/>
        <v>0</v>
      </c>
      <c r="P61" s="130"/>
      <c r="Q61" s="128">
        <f t="shared" si="5"/>
        <v>0</v>
      </c>
      <c r="R61" s="130"/>
      <c r="S61" s="128">
        <f t="shared" si="6"/>
        <v>0</v>
      </c>
      <c r="T61" s="129"/>
      <c r="U61" s="130"/>
      <c r="V61" s="128">
        <f t="shared" si="7"/>
        <v>0</v>
      </c>
      <c r="W61" s="130"/>
      <c r="X61" s="128">
        <f t="shared" si="8"/>
        <v>0</v>
      </c>
      <c r="Y61" s="129"/>
      <c r="Z61" s="129"/>
      <c r="AA61" s="130"/>
      <c r="AB61" s="131">
        <f t="shared" si="9"/>
        <v>0</v>
      </c>
      <c r="AC61" s="129">
        <f t="shared" si="108"/>
        <v>0</v>
      </c>
      <c r="AD61" s="132">
        <f t="shared" si="10"/>
        <v>0</v>
      </c>
      <c r="AE61" s="128">
        <f t="shared" si="11"/>
        <v>0</v>
      </c>
      <c r="AF61" s="129"/>
      <c r="AG61" s="129"/>
      <c r="AH61" s="200"/>
      <c r="AI61" s="206">
        <f t="shared" si="12"/>
        <v>0</v>
      </c>
      <c r="AJ61" s="192"/>
      <c r="AK61" s="133">
        <f t="shared" si="13"/>
        <v>0</v>
      </c>
      <c r="AL61" s="129">
        <f t="shared" si="111"/>
        <v>0</v>
      </c>
      <c r="AM61" s="134">
        <f t="shared" si="14"/>
        <v>0</v>
      </c>
      <c r="AN61" s="114" t="e">
        <f>AM61/AM60</f>
        <v>#DIV/0!</v>
      </c>
      <c r="AO61" s="134"/>
    </row>
    <row r="62" spans="2:41" ht="20.100000000000001" customHeight="1" x14ac:dyDescent="0.3">
      <c r="B62" s="104">
        <v>30</v>
      </c>
      <c r="C62" s="105" t="s">
        <v>185</v>
      </c>
      <c r="D62" s="183" t="s">
        <v>274</v>
      </c>
      <c r="E62" s="183" t="s">
        <v>153</v>
      </c>
      <c r="F62" s="106" t="s">
        <v>58</v>
      </c>
      <c r="G62" s="107">
        <f t="shared" si="2"/>
        <v>0</v>
      </c>
      <c r="H62" s="108"/>
      <c r="I62" s="108"/>
      <c r="J62" s="109"/>
      <c r="K62" s="107">
        <f t="shared" si="3"/>
        <v>0</v>
      </c>
      <c r="L62" s="108"/>
      <c r="M62" s="108"/>
      <c r="N62" s="109"/>
      <c r="O62" s="107">
        <f t="shared" si="4"/>
        <v>0</v>
      </c>
      <c r="P62" s="109"/>
      <c r="Q62" s="107">
        <f t="shared" si="5"/>
        <v>0</v>
      </c>
      <c r="R62" s="109"/>
      <c r="S62" s="107">
        <f t="shared" si="6"/>
        <v>0</v>
      </c>
      <c r="T62" s="108"/>
      <c r="U62" s="109"/>
      <c r="V62" s="107">
        <f t="shared" si="7"/>
        <v>0</v>
      </c>
      <c r="W62" s="109"/>
      <c r="X62" s="107">
        <f t="shared" si="8"/>
        <v>0</v>
      </c>
      <c r="Y62" s="108"/>
      <c r="Z62" s="108"/>
      <c r="AA62" s="109"/>
      <c r="AB62" s="110">
        <f t="shared" si="9"/>
        <v>0</v>
      </c>
      <c r="AC62" s="108">
        <f t="shared" si="108"/>
        <v>0</v>
      </c>
      <c r="AD62" s="111">
        <f t="shared" si="10"/>
        <v>0</v>
      </c>
      <c r="AE62" s="107">
        <f t="shared" si="11"/>
        <v>0</v>
      </c>
      <c r="AF62" s="108"/>
      <c r="AG62" s="108"/>
      <c r="AH62" s="199"/>
      <c r="AI62" s="205">
        <f t="shared" si="12"/>
        <v>0</v>
      </c>
      <c r="AJ62" s="191"/>
      <c r="AK62" s="112">
        <f t="shared" si="13"/>
        <v>0</v>
      </c>
      <c r="AL62" s="108">
        <f t="shared" si="111"/>
        <v>0</v>
      </c>
      <c r="AM62" s="113">
        <f t="shared" ref="AM62:AM75" si="112">AK62+AL62</f>
        <v>0</v>
      </c>
      <c r="AN62" s="114"/>
      <c r="AO62" s="113"/>
    </row>
    <row r="63" spans="2:41" ht="20.100000000000001" customHeight="1" x14ac:dyDescent="0.3">
      <c r="B63" s="125"/>
      <c r="C63" s="126"/>
      <c r="D63" s="184"/>
      <c r="E63" s="184"/>
      <c r="F63" s="127" t="s">
        <v>59</v>
      </c>
      <c r="G63" s="128">
        <f t="shared" si="2"/>
        <v>0</v>
      </c>
      <c r="H63" s="129"/>
      <c r="I63" s="129"/>
      <c r="J63" s="130"/>
      <c r="K63" s="128">
        <f t="shared" si="3"/>
        <v>0</v>
      </c>
      <c r="L63" s="129"/>
      <c r="M63" s="129"/>
      <c r="N63" s="130"/>
      <c r="O63" s="128">
        <f t="shared" si="4"/>
        <v>0</v>
      </c>
      <c r="P63" s="130"/>
      <c r="Q63" s="128">
        <f t="shared" si="5"/>
        <v>0</v>
      </c>
      <c r="R63" s="130"/>
      <c r="S63" s="128">
        <f t="shared" si="6"/>
        <v>0</v>
      </c>
      <c r="T63" s="129"/>
      <c r="U63" s="130"/>
      <c r="V63" s="128">
        <f t="shared" si="7"/>
        <v>0</v>
      </c>
      <c r="W63" s="130"/>
      <c r="X63" s="128">
        <f t="shared" si="8"/>
        <v>0</v>
      </c>
      <c r="Y63" s="129"/>
      <c r="Z63" s="129"/>
      <c r="AA63" s="130"/>
      <c r="AB63" s="131">
        <f t="shared" si="9"/>
        <v>0</v>
      </c>
      <c r="AC63" s="129">
        <f t="shared" si="108"/>
        <v>0</v>
      </c>
      <c r="AD63" s="132">
        <f t="shared" si="10"/>
        <v>0</v>
      </c>
      <c r="AE63" s="128">
        <f t="shared" si="11"/>
        <v>0</v>
      </c>
      <c r="AF63" s="129"/>
      <c r="AG63" s="129"/>
      <c r="AH63" s="200"/>
      <c r="AI63" s="206">
        <f t="shared" si="12"/>
        <v>0</v>
      </c>
      <c r="AJ63" s="192"/>
      <c r="AK63" s="133">
        <f t="shared" si="13"/>
        <v>0</v>
      </c>
      <c r="AL63" s="129">
        <f t="shared" si="111"/>
        <v>0</v>
      </c>
      <c r="AM63" s="134">
        <f t="shared" si="112"/>
        <v>0</v>
      </c>
      <c r="AN63" s="114" t="e">
        <f>AM63/AM62</f>
        <v>#DIV/0!</v>
      </c>
      <c r="AO63" s="134"/>
    </row>
    <row r="64" spans="2:41" ht="20.100000000000001" customHeight="1" x14ac:dyDescent="0.3">
      <c r="B64" s="104">
        <v>31</v>
      </c>
      <c r="C64" s="105" t="s">
        <v>186</v>
      </c>
      <c r="D64" s="183" t="s">
        <v>274</v>
      </c>
      <c r="E64" s="183" t="s">
        <v>153</v>
      </c>
      <c r="F64" s="106" t="s">
        <v>58</v>
      </c>
      <c r="G64" s="164">
        <f t="shared" si="2"/>
        <v>0</v>
      </c>
      <c r="H64" s="165"/>
      <c r="I64" s="165"/>
      <c r="J64" s="166"/>
      <c r="K64" s="164">
        <f t="shared" si="3"/>
        <v>0</v>
      </c>
      <c r="L64" s="165"/>
      <c r="M64" s="165"/>
      <c r="N64" s="166"/>
      <c r="O64" s="164">
        <f t="shared" si="4"/>
        <v>0</v>
      </c>
      <c r="P64" s="166"/>
      <c r="Q64" s="164">
        <f t="shared" si="5"/>
        <v>0</v>
      </c>
      <c r="R64" s="167"/>
      <c r="S64" s="155">
        <f t="shared" si="6"/>
        <v>0</v>
      </c>
      <c r="T64" s="156"/>
      <c r="U64" s="167"/>
      <c r="V64" s="164">
        <f t="shared" si="7"/>
        <v>0</v>
      </c>
      <c r="W64" s="166"/>
      <c r="X64" s="164">
        <f t="shared" si="8"/>
        <v>0</v>
      </c>
      <c r="Y64" s="165"/>
      <c r="Z64" s="165"/>
      <c r="AA64" s="168"/>
      <c r="AB64" s="110">
        <f t="shared" si="9"/>
        <v>0</v>
      </c>
      <c r="AC64" s="108">
        <f t="shared" si="108"/>
        <v>0</v>
      </c>
      <c r="AD64" s="111">
        <f t="shared" si="10"/>
        <v>0</v>
      </c>
      <c r="AE64" s="155">
        <f t="shared" si="11"/>
        <v>0</v>
      </c>
      <c r="AF64" s="156"/>
      <c r="AG64" s="156"/>
      <c r="AH64" s="201"/>
      <c r="AI64" s="205">
        <f t="shared" si="12"/>
        <v>0</v>
      </c>
      <c r="AJ64" s="191"/>
      <c r="AK64" s="112">
        <f t="shared" si="13"/>
        <v>0</v>
      </c>
      <c r="AL64" s="108">
        <f t="shared" si="111"/>
        <v>0</v>
      </c>
      <c r="AM64" s="113">
        <f t="shared" si="112"/>
        <v>0</v>
      </c>
      <c r="AN64" s="114"/>
      <c r="AO64" s="113"/>
    </row>
    <row r="65" spans="2:41" ht="20.100000000000001" customHeight="1" x14ac:dyDescent="0.3">
      <c r="B65" s="125"/>
      <c r="C65" s="126"/>
      <c r="D65" s="184"/>
      <c r="E65" s="184"/>
      <c r="F65" s="127" t="s">
        <v>59</v>
      </c>
      <c r="G65" s="175">
        <f t="shared" si="2"/>
        <v>0</v>
      </c>
      <c r="H65" s="176"/>
      <c r="I65" s="176"/>
      <c r="J65" s="177"/>
      <c r="K65" s="175">
        <f t="shared" si="3"/>
        <v>0</v>
      </c>
      <c r="L65" s="176"/>
      <c r="M65" s="176"/>
      <c r="N65" s="177"/>
      <c r="O65" s="175">
        <f t="shared" si="4"/>
        <v>0</v>
      </c>
      <c r="P65" s="177"/>
      <c r="Q65" s="175">
        <f t="shared" si="5"/>
        <v>0</v>
      </c>
      <c r="R65" s="178"/>
      <c r="S65" s="175">
        <f t="shared" si="6"/>
        <v>0</v>
      </c>
      <c r="T65" s="176"/>
      <c r="U65" s="178"/>
      <c r="V65" s="175">
        <f t="shared" si="7"/>
        <v>0</v>
      </c>
      <c r="W65" s="177"/>
      <c r="X65" s="175">
        <f t="shared" si="8"/>
        <v>0</v>
      </c>
      <c r="Y65" s="176"/>
      <c r="Z65" s="176"/>
      <c r="AA65" s="179"/>
      <c r="AB65" s="131">
        <f t="shared" si="9"/>
        <v>0</v>
      </c>
      <c r="AC65" s="129">
        <f t="shared" si="108"/>
        <v>0</v>
      </c>
      <c r="AD65" s="132">
        <f t="shared" si="10"/>
        <v>0</v>
      </c>
      <c r="AE65" s="128">
        <f t="shared" si="11"/>
        <v>0</v>
      </c>
      <c r="AF65" s="129"/>
      <c r="AG65" s="129"/>
      <c r="AH65" s="200"/>
      <c r="AI65" s="206">
        <f t="shared" si="12"/>
        <v>0</v>
      </c>
      <c r="AJ65" s="192"/>
      <c r="AK65" s="133">
        <f t="shared" si="13"/>
        <v>0</v>
      </c>
      <c r="AL65" s="129">
        <f t="shared" si="111"/>
        <v>0</v>
      </c>
      <c r="AM65" s="134">
        <f t="shared" si="112"/>
        <v>0</v>
      </c>
      <c r="AN65" s="114" t="e">
        <f>AM65/AM64</f>
        <v>#DIV/0!</v>
      </c>
      <c r="AO65" s="134"/>
    </row>
    <row r="66" spans="2:41" ht="20.100000000000001" customHeight="1" x14ac:dyDescent="0.3">
      <c r="B66" s="104">
        <v>32</v>
      </c>
      <c r="C66" s="105" t="s">
        <v>187</v>
      </c>
      <c r="D66" s="183" t="s">
        <v>274</v>
      </c>
      <c r="E66" s="183" t="s">
        <v>153</v>
      </c>
      <c r="F66" s="106" t="s">
        <v>58</v>
      </c>
      <c r="G66" s="169">
        <f t="shared" ref="G66:G67" si="113">SUM(H66:J66)</f>
        <v>0</v>
      </c>
      <c r="H66" s="170"/>
      <c r="I66" s="170"/>
      <c r="J66" s="171"/>
      <c r="K66" s="169">
        <f t="shared" ref="K66:K67" si="114">SUM(L66:N66)</f>
        <v>0</v>
      </c>
      <c r="L66" s="170"/>
      <c r="M66" s="170"/>
      <c r="N66" s="171"/>
      <c r="O66" s="169">
        <f t="shared" ref="O66:O67" si="115">SUM(P66:P66)</f>
        <v>0</v>
      </c>
      <c r="P66" s="171"/>
      <c r="Q66" s="169">
        <f t="shared" ref="Q66:Q67" si="116">SUM(R66:R66)</f>
        <v>0</v>
      </c>
      <c r="R66" s="172"/>
      <c r="S66" s="107">
        <f t="shared" ref="S66:S67" si="117">SUM(T66:U66)</f>
        <v>0</v>
      </c>
      <c r="T66" s="108"/>
      <c r="U66" s="172"/>
      <c r="V66" s="169">
        <f t="shared" ref="V66:V67" si="118">SUM(W66:W66)</f>
        <v>0</v>
      </c>
      <c r="W66" s="171"/>
      <c r="X66" s="169">
        <f t="shared" ref="X66:X67" si="119">SUM(Y66:AA66)</f>
        <v>0</v>
      </c>
      <c r="Y66" s="170"/>
      <c r="Z66" s="170"/>
      <c r="AA66" s="173"/>
      <c r="AB66" s="110">
        <f t="shared" ref="AB66:AB67" si="120">G66+K66+O66+Q66+S66+V66+X66</f>
        <v>0</v>
      </c>
      <c r="AC66" s="108">
        <f t="shared" ref="AC66:AC67" si="121">ROUNDDOWN(AB66*$AN$3,0)</f>
        <v>0</v>
      </c>
      <c r="AD66" s="111">
        <f t="shared" ref="AD66:AD67" si="122">AB66+AC66</f>
        <v>0</v>
      </c>
      <c r="AE66" s="107">
        <f t="shared" ref="AE66:AE67" si="123">SUM(AF66:AH66)</f>
        <v>0</v>
      </c>
      <c r="AF66" s="108"/>
      <c r="AG66" s="108"/>
      <c r="AH66" s="199"/>
      <c r="AI66" s="205">
        <f t="shared" si="12"/>
        <v>0</v>
      </c>
      <c r="AJ66" s="191"/>
      <c r="AK66" s="112">
        <f t="shared" si="13"/>
        <v>0</v>
      </c>
      <c r="AL66" s="108">
        <f t="shared" ref="AL66:AL67" si="124">ROUNDDOWN(AK66*$AN$3,0)</f>
        <v>0</v>
      </c>
      <c r="AM66" s="113">
        <f t="shared" ref="AM66:AM67" si="125">AK66+AL66</f>
        <v>0</v>
      </c>
      <c r="AN66" s="114"/>
      <c r="AO66" s="113"/>
    </row>
    <row r="67" spans="2:41" ht="20.100000000000001" customHeight="1" x14ac:dyDescent="0.3">
      <c r="B67" s="125"/>
      <c r="C67" s="126"/>
      <c r="D67" s="184"/>
      <c r="E67" s="184"/>
      <c r="F67" s="127" t="s">
        <v>59</v>
      </c>
      <c r="G67" s="175">
        <f t="shared" si="113"/>
        <v>0</v>
      </c>
      <c r="H67" s="176"/>
      <c r="I67" s="176"/>
      <c r="J67" s="177"/>
      <c r="K67" s="175">
        <f t="shared" si="114"/>
        <v>0</v>
      </c>
      <c r="L67" s="176"/>
      <c r="M67" s="176"/>
      <c r="N67" s="177"/>
      <c r="O67" s="175">
        <f t="shared" si="115"/>
        <v>0</v>
      </c>
      <c r="P67" s="177"/>
      <c r="Q67" s="175">
        <f t="shared" si="116"/>
        <v>0</v>
      </c>
      <c r="R67" s="178"/>
      <c r="S67" s="175">
        <f t="shared" si="117"/>
        <v>0</v>
      </c>
      <c r="T67" s="176"/>
      <c r="U67" s="178"/>
      <c r="V67" s="175">
        <f t="shared" si="118"/>
        <v>0</v>
      </c>
      <c r="W67" s="177"/>
      <c r="X67" s="175">
        <f t="shared" si="119"/>
        <v>0</v>
      </c>
      <c r="Y67" s="176"/>
      <c r="Z67" s="176"/>
      <c r="AA67" s="179"/>
      <c r="AB67" s="131">
        <f t="shared" si="120"/>
        <v>0</v>
      </c>
      <c r="AC67" s="129">
        <f t="shared" si="121"/>
        <v>0</v>
      </c>
      <c r="AD67" s="132">
        <f t="shared" si="122"/>
        <v>0</v>
      </c>
      <c r="AE67" s="128">
        <f t="shared" si="123"/>
        <v>0</v>
      </c>
      <c r="AF67" s="129"/>
      <c r="AG67" s="129"/>
      <c r="AH67" s="200"/>
      <c r="AI67" s="206">
        <f t="shared" si="12"/>
        <v>0</v>
      </c>
      <c r="AJ67" s="192"/>
      <c r="AK67" s="133">
        <f t="shared" si="13"/>
        <v>0</v>
      </c>
      <c r="AL67" s="129">
        <f t="shared" si="124"/>
        <v>0</v>
      </c>
      <c r="AM67" s="134">
        <f t="shared" si="125"/>
        <v>0</v>
      </c>
      <c r="AN67" s="114" t="e">
        <f>AM67/AM66</f>
        <v>#DIV/0!</v>
      </c>
      <c r="AO67" s="134"/>
    </row>
    <row r="68" spans="2:41" ht="20.100000000000001" customHeight="1" x14ac:dyDescent="0.3">
      <c r="B68" s="104">
        <v>33</v>
      </c>
      <c r="C68" s="105" t="s">
        <v>188</v>
      </c>
      <c r="D68" s="183" t="s">
        <v>274</v>
      </c>
      <c r="E68" s="183" t="s">
        <v>153</v>
      </c>
      <c r="F68" s="106" t="s">
        <v>58</v>
      </c>
      <c r="G68" s="169">
        <f t="shared" ref="G68:G69" si="126">SUM(H68:J68)</f>
        <v>0</v>
      </c>
      <c r="H68" s="170"/>
      <c r="I68" s="170"/>
      <c r="J68" s="171"/>
      <c r="K68" s="169">
        <f t="shared" ref="K68:K69" si="127">SUM(L68:N68)</f>
        <v>0</v>
      </c>
      <c r="L68" s="170"/>
      <c r="M68" s="170"/>
      <c r="N68" s="171"/>
      <c r="O68" s="169">
        <f t="shared" ref="O68:O69" si="128">SUM(P68:P68)</f>
        <v>0</v>
      </c>
      <c r="P68" s="171"/>
      <c r="Q68" s="169">
        <f t="shared" ref="Q68:Q69" si="129">SUM(R68:R68)</f>
        <v>0</v>
      </c>
      <c r="R68" s="172"/>
      <c r="S68" s="107">
        <f t="shared" ref="S68:S69" si="130">SUM(T68:U68)</f>
        <v>0</v>
      </c>
      <c r="T68" s="108"/>
      <c r="U68" s="172"/>
      <c r="V68" s="169">
        <f t="shared" ref="V68:V69" si="131">SUM(W68:W68)</f>
        <v>0</v>
      </c>
      <c r="W68" s="171"/>
      <c r="X68" s="169">
        <f t="shared" ref="X68:X69" si="132">SUM(Y68:AA68)</f>
        <v>0</v>
      </c>
      <c r="Y68" s="170"/>
      <c r="Z68" s="170"/>
      <c r="AA68" s="173"/>
      <c r="AB68" s="110">
        <f t="shared" ref="AB68:AB69" si="133">G68+K68+O68+Q68+S68+V68+X68</f>
        <v>0</v>
      </c>
      <c r="AC68" s="108">
        <f t="shared" ref="AC68:AC69" si="134">ROUNDDOWN(AB68*$AN$3,0)</f>
        <v>0</v>
      </c>
      <c r="AD68" s="111">
        <f t="shared" ref="AD68:AD69" si="135">AB68+AC68</f>
        <v>0</v>
      </c>
      <c r="AE68" s="107">
        <f t="shared" ref="AE68:AE69" si="136">SUM(AF68:AH68)</f>
        <v>0</v>
      </c>
      <c r="AF68" s="108"/>
      <c r="AG68" s="108"/>
      <c r="AH68" s="199"/>
      <c r="AI68" s="205">
        <f t="shared" si="12"/>
        <v>0</v>
      </c>
      <c r="AJ68" s="191"/>
      <c r="AK68" s="112">
        <f t="shared" si="13"/>
        <v>0</v>
      </c>
      <c r="AL68" s="108">
        <f t="shared" ref="AL68:AL69" si="137">ROUNDDOWN(AK68*$AN$3,0)</f>
        <v>0</v>
      </c>
      <c r="AM68" s="113">
        <f t="shared" ref="AM68:AM69" si="138">AK68+AL68</f>
        <v>0</v>
      </c>
      <c r="AN68" s="114"/>
      <c r="AO68" s="113"/>
    </row>
    <row r="69" spans="2:41" ht="20.100000000000001" customHeight="1" x14ac:dyDescent="0.3">
      <c r="B69" s="125"/>
      <c r="C69" s="126"/>
      <c r="D69" s="184"/>
      <c r="E69" s="184"/>
      <c r="F69" s="127" t="s">
        <v>59</v>
      </c>
      <c r="G69" s="175">
        <f t="shared" si="126"/>
        <v>0</v>
      </c>
      <c r="H69" s="176"/>
      <c r="I69" s="176"/>
      <c r="J69" s="177"/>
      <c r="K69" s="175">
        <f t="shared" si="127"/>
        <v>0</v>
      </c>
      <c r="L69" s="176"/>
      <c r="M69" s="176"/>
      <c r="N69" s="177"/>
      <c r="O69" s="175">
        <f t="shared" si="128"/>
        <v>0</v>
      </c>
      <c r="P69" s="177"/>
      <c r="Q69" s="175">
        <f t="shared" si="129"/>
        <v>0</v>
      </c>
      <c r="R69" s="178"/>
      <c r="S69" s="175">
        <f t="shared" si="130"/>
        <v>0</v>
      </c>
      <c r="T69" s="176"/>
      <c r="U69" s="178"/>
      <c r="V69" s="175">
        <f t="shared" si="131"/>
        <v>0</v>
      </c>
      <c r="W69" s="177"/>
      <c r="X69" s="175">
        <f t="shared" si="132"/>
        <v>0</v>
      </c>
      <c r="Y69" s="176"/>
      <c r="Z69" s="176"/>
      <c r="AA69" s="179"/>
      <c r="AB69" s="131">
        <f t="shared" si="133"/>
        <v>0</v>
      </c>
      <c r="AC69" s="129">
        <f t="shared" si="134"/>
        <v>0</v>
      </c>
      <c r="AD69" s="132">
        <f t="shared" si="135"/>
        <v>0</v>
      </c>
      <c r="AE69" s="128">
        <f t="shared" si="136"/>
        <v>0</v>
      </c>
      <c r="AF69" s="129"/>
      <c r="AG69" s="129"/>
      <c r="AH69" s="200"/>
      <c r="AI69" s="206">
        <f t="shared" si="12"/>
        <v>0</v>
      </c>
      <c r="AJ69" s="192"/>
      <c r="AK69" s="133">
        <f t="shared" si="13"/>
        <v>0</v>
      </c>
      <c r="AL69" s="129">
        <f t="shared" si="137"/>
        <v>0</v>
      </c>
      <c r="AM69" s="134">
        <f t="shared" si="138"/>
        <v>0</v>
      </c>
      <c r="AN69" s="114" t="e">
        <f>AM69/AM68</f>
        <v>#DIV/0!</v>
      </c>
      <c r="AO69" s="134"/>
    </row>
    <row r="70" spans="2:41" ht="20.100000000000001" customHeight="1" x14ac:dyDescent="0.3">
      <c r="B70" s="104">
        <v>34</v>
      </c>
      <c r="C70" s="105" t="s">
        <v>189</v>
      </c>
      <c r="D70" s="183" t="s">
        <v>142</v>
      </c>
      <c r="E70" s="183" t="s">
        <v>262</v>
      </c>
      <c r="F70" s="106" t="s">
        <v>58</v>
      </c>
      <c r="G70" s="169">
        <f t="shared" ref="G70:G71" si="139">SUM(H70:J70)</f>
        <v>0</v>
      </c>
      <c r="H70" s="170"/>
      <c r="I70" s="170"/>
      <c r="J70" s="171"/>
      <c r="K70" s="169">
        <f t="shared" ref="K70:K71" si="140">SUM(L70:N70)</f>
        <v>0</v>
      </c>
      <c r="L70" s="170"/>
      <c r="M70" s="170"/>
      <c r="N70" s="171"/>
      <c r="O70" s="169">
        <f t="shared" ref="O70:O71" si="141">SUM(P70:P70)</f>
        <v>0</v>
      </c>
      <c r="P70" s="171"/>
      <c r="Q70" s="169">
        <f t="shared" ref="Q70:Q71" si="142">SUM(R70:R70)</f>
        <v>0</v>
      </c>
      <c r="R70" s="172"/>
      <c r="S70" s="107">
        <f t="shared" ref="S70:S71" si="143">SUM(T70:U70)</f>
        <v>0</v>
      </c>
      <c r="T70" s="108"/>
      <c r="U70" s="172"/>
      <c r="V70" s="169">
        <f t="shared" ref="V70:V71" si="144">SUM(W70:W70)</f>
        <v>0</v>
      </c>
      <c r="W70" s="171"/>
      <c r="X70" s="169">
        <f t="shared" ref="X70:X71" si="145">SUM(Y70:AA70)</f>
        <v>0</v>
      </c>
      <c r="Y70" s="170"/>
      <c r="Z70" s="170"/>
      <c r="AA70" s="173"/>
      <c r="AB70" s="110">
        <f t="shared" ref="AB70:AB71" si="146">G70+K70+O70+Q70+S70+V70+X70</f>
        <v>0</v>
      </c>
      <c r="AC70" s="108">
        <f t="shared" ref="AC70:AC71" si="147">ROUNDDOWN(AB70*$AN$3,0)</f>
        <v>0</v>
      </c>
      <c r="AD70" s="111">
        <f t="shared" ref="AD70:AD71" si="148">AB70+AC70</f>
        <v>0</v>
      </c>
      <c r="AE70" s="107">
        <f t="shared" ref="AE70:AE71" si="149">SUM(AF70:AH70)</f>
        <v>0</v>
      </c>
      <c r="AF70" s="108"/>
      <c r="AG70" s="108"/>
      <c r="AH70" s="199"/>
      <c r="AI70" s="205">
        <f t="shared" si="12"/>
        <v>0</v>
      </c>
      <c r="AJ70" s="191"/>
      <c r="AK70" s="112">
        <f t="shared" si="13"/>
        <v>0</v>
      </c>
      <c r="AL70" s="108">
        <f t="shared" ref="AL70:AL71" si="150">ROUNDDOWN(AK70*$AN$3,0)</f>
        <v>0</v>
      </c>
      <c r="AM70" s="113">
        <f t="shared" ref="AM70:AM71" si="151">AK70+AL70</f>
        <v>0</v>
      </c>
      <c r="AN70" s="114"/>
      <c r="AO70" s="113"/>
    </row>
    <row r="71" spans="2:41" ht="20.100000000000001" customHeight="1" x14ac:dyDescent="0.3">
      <c r="B71" s="125"/>
      <c r="C71" s="126"/>
      <c r="D71" s="184"/>
      <c r="E71" s="184"/>
      <c r="F71" s="127" t="s">
        <v>59</v>
      </c>
      <c r="G71" s="175">
        <f t="shared" si="139"/>
        <v>0</v>
      </c>
      <c r="H71" s="176"/>
      <c r="I71" s="176"/>
      <c r="J71" s="177"/>
      <c r="K71" s="175">
        <f t="shared" si="140"/>
        <v>0</v>
      </c>
      <c r="L71" s="176"/>
      <c r="M71" s="176"/>
      <c r="N71" s="177"/>
      <c r="O71" s="175">
        <f t="shared" si="141"/>
        <v>0</v>
      </c>
      <c r="P71" s="177"/>
      <c r="Q71" s="175">
        <f t="shared" si="142"/>
        <v>0</v>
      </c>
      <c r="R71" s="178"/>
      <c r="S71" s="175">
        <f t="shared" si="143"/>
        <v>0</v>
      </c>
      <c r="T71" s="176"/>
      <c r="U71" s="178"/>
      <c r="V71" s="175">
        <f t="shared" si="144"/>
        <v>0</v>
      </c>
      <c r="W71" s="177"/>
      <c r="X71" s="175">
        <f t="shared" si="145"/>
        <v>0</v>
      </c>
      <c r="Y71" s="176"/>
      <c r="Z71" s="176"/>
      <c r="AA71" s="179"/>
      <c r="AB71" s="131">
        <f t="shared" si="146"/>
        <v>0</v>
      </c>
      <c r="AC71" s="129">
        <f t="shared" si="147"/>
        <v>0</v>
      </c>
      <c r="AD71" s="132">
        <f t="shared" si="148"/>
        <v>0</v>
      </c>
      <c r="AE71" s="128">
        <f t="shared" si="149"/>
        <v>0</v>
      </c>
      <c r="AF71" s="129"/>
      <c r="AG71" s="129"/>
      <c r="AH71" s="200"/>
      <c r="AI71" s="206">
        <f t="shared" ref="AI71:AI127" si="152">SUM(AJ71)</f>
        <v>0</v>
      </c>
      <c r="AJ71" s="192"/>
      <c r="AK71" s="133">
        <f t="shared" ref="AK71:AK127" si="153">AB71+AE71+AI71</f>
        <v>0</v>
      </c>
      <c r="AL71" s="129">
        <f t="shared" si="150"/>
        <v>0</v>
      </c>
      <c r="AM71" s="134">
        <f t="shared" si="151"/>
        <v>0</v>
      </c>
      <c r="AN71" s="114" t="e">
        <f>AM71/AM70</f>
        <v>#DIV/0!</v>
      </c>
      <c r="AO71" s="134"/>
    </row>
    <row r="72" spans="2:41" ht="20.100000000000001" customHeight="1" x14ac:dyDescent="0.3">
      <c r="B72" s="104">
        <v>35</v>
      </c>
      <c r="C72" s="105" t="s">
        <v>265</v>
      </c>
      <c r="D72" s="183" t="s">
        <v>76</v>
      </c>
      <c r="E72" s="183" t="s">
        <v>262</v>
      </c>
      <c r="F72" s="106" t="s">
        <v>58</v>
      </c>
      <c r="G72" s="169">
        <f t="shared" ref="G72:G73" si="154">SUM(H72:J72)</f>
        <v>0</v>
      </c>
      <c r="H72" s="170"/>
      <c r="I72" s="170"/>
      <c r="J72" s="171"/>
      <c r="K72" s="169">
        <f t="shared" ref="K72:K73" si="155">SUM(L72:N72)</f>
        <v>0</v>
      </c>
      <c r="L72" s="170"/>
      <c r="M72" s="170"/>
      <c r="N72" s="171"/>
      <c r="O72" s="169">
        <f t="shared" ref="O72:O73" si="156">SUM(P72:P72)</f>
        <v>0</v>
      </c>
      <c r="P72" s="171"/>
      <c r="Q72" s="169">
        <f t="shared" ref="Q72:Q73" si="157">SUM(R72:R72)</f>
        <v>0</v>
      </c>
      <c r="R72" s="172"/>
      <c r="S72" s="107">
        <f t="shared" ref="S72:S73" si="158">SUM(T72:U72)</f>
        <v>0</v>
      </c>
      <c r="T72" s="108"/>
      <c r="U72" s="172"/>
      <c r="V72" s="169">
        <f t="shared" ref="V72:V73" si="159">SUM(W72:W72)</f>
        <v>0</v>
      </c>
      <c r="W72" s="171"/>
      <c r="X72" s="169">
        <f t="shared" ref="X72:X73" si="160">SUM(Y72:AA72)</f>
        <v>0</v>
      </c>
      <c r="Y72" s="170"/>
      <c r="Z72" s="170"/>
      <c r="AA72" s="173"/>
      <c r="AB72" s="110">
        <f t="shared" ref="AB72:AB73" si="161">G72+K72+O72+Q72+S72+V72+X72</f>
        <v>0</v>
      </c>
      <c r="AC72" s="108">
        <f t="shared" ref="AC72:AC73" si="162">ROUNDDOWN(AB72*$AN$3,0)</f>
        <v>0</v>
      </c>
      <c r="AD72" s="111">
        <f t="shared" ref="AD72:AD73" si="163">AB72+AC72</f>
        <v>0</v>
      </c>
      <c r="AE72" s="107">
        <f t="shared" ref="AE72:AE73" si="164">SUM(AF72:AH72)</f>
        <v>0</v>
      </c>
      <c r="AF72" s="108"/>
      <c r="AG72" s="108"/>
      <c r="AH72" s="199"/>
      <c r="AI72" s="205">
        <f t="shared" ref="AI72" si="165">SUM(AJ72)</f>
        <v>0</v>
      </c>
      <c r="AJ72" s="191"/>
      <c r="AK72" s="112">
        <f t="shared" si="153"/>
        <v>0</v>
      </c>
      <c r="AL72" s="108">
        <f t="shared" ref="AL72:AL73" si="166">ROUNDDOWN(AK72*$AN$3,0)</f>
        <v>0</v>
      </c>
      <c r="AM72" s="113">
        <f t="shared" ref="AM72:AM73" si="167">AK72+AL72</f>
        <v>0</v>
      </c>
      <c r="AN72" s="114"/>
      <c r="AO72" s="113"/>
    </row>
    <row r="73" spans="2:41" ht="20.100000000000001" customHeight="1" x14ac:dyDescent="0.3">
      <c r="B73" s="125"/>
      <c r="C73" s="126"/>
      <c r="D73" s="184"/>
      <c r="E73" s="184"/>
      <c r="F73" s="127" t="s">
        <v>59</v>
      </c>
      <c r="G73" s="175">
        <f t="shared" si="154"/>
        <v>0</v>
      </c>
      <c r="H73" s="176"/>
      <c r="I73" s="176"/>
      <c r="J73" s="177"/>
      <c r="K73" s="175">
        <f t="shared" si="155"/>
        <v>0</v>
      </c>
      <c r="L73" s="176"/>
      <c r="M73" s="176"/>
      <c r="N73" s="177"/>
      <c r="O73" s="175">
        <f t="shared" si="156"/>
        <v>0</v>
      </c>
      <c r="P73" s="177"/>
      <c r="Q73" s="175">
        <f t="shared" si="157"/>
        <v>0</v>
      </c>
      <c r="R73" s="178"/>
      <c r="S73" s="175">
        <f t="shared" si="158"/>
        <v>0</v>
      </c>
      <c r="T73" s="176"/>
      <c r="U73" s="178"/>
      <c r="V73" s="175">
        <f t="shared" si="159"/>
        <v>0</v>
      </c>
      <c r="W73" s="177"/>
      <c r="X73" s="175">
        <f t="shared" si="160"/>
        <v>0</v>
      </c>
      <c r="Y73" s="176"/>
      <c r="Z73" s="176"/>
      <c r="AA73" s="179"/>
      <c r="AB73" s="131">
        <f t="shared" si="161"/>
        <v>0</v>
      </c>
      <c r="AC73" s="129">
        <f t="shared" si="162"/>
        <v>0</v>
      </c>
      <c r="AD73" s="132">
        <f t="shared" si="163"/>
        <v>0</v>
      </c>
      <c r="AE73" s="128">
        <f t="shared" si="164"/>
        <v>0</v>
      </c>
      <c r="AF73" s="129"/>
      <c r="AG73" s="129"/>
      <c r="AH73" s="200"/>
      <c r="AI73" s="206">
        <f t="shared" ref="AI73" si="168">SUM(AJ73)</f>
        <v>0</v>
      </c>
      <c r="AJ73" s="192"/>
      <c r="AK73" s="133">
        <f t="shared" ref="AK73" si="169">AB73+AE73+AI73</f>
        <v>0</v>
      </c>
      <c r="AL73" s="129">
        <f t="shared" si="166"/>
        <v>0</v>
      </c>
      <c r="AM73" s="134">
        <f t="shared" si="167"/>
        <v>0</v>
      </c>
      <c r="AN73" s="114" t="e">
        <f>AM73/AM72</f>
        <v>#DIV/0!</v>
      </c>
      <c r="AO73" s="134"/>
    </row>
    <row r="74" spans="2:41" ht="20.100000000000001" customHeight="1" x14ac:dyDescent="0.3">
      <c r="B74" s="104">
        <v>36</v>
      </c>
      <c r="C74" s="105" t="s">
        <v>266</v>
      </c>
      <c r="D74" s="183" t="s">
        <v>274</v>
      </c>
      <c r="E74" s="183" t="s">
        <v>153</v>
      </c>
      <c r="F74" s="106" t="s">
        <v>58</v>
      </c>
      <c r="G74" s="169">
        <f t="shared" si="2"/>
        <v>0</v>
      </c>
      <c r="H74" s="170"/>
      <c r="I74" s="170"/>
      <c r="J74" s="171"/>
      <c r="K74" s="169">
        <f t="shared" si="3"/>
        <v>0</v>
      </c>
      <c r="L74" s="170"/>
      <c r="M74" s="170"/>
      <c r="N74" s="171"/>
      <c r="O74" s="169">
        <f t="shared" si="4"/>
        <v>0</v>
      </c>
      <c r="P74" s="171"/>
      <c r="Q74" s="169">
        <f t="shared" si="5"/>
        <v>0</v>
      </c>
      <c r="R74" s="172"/>
      <c r="S74" s="107">
        <f t="shared" si="6"/>
        <v>0</v>
      </c>
      <c r="T74" s="108"/>
      <c r="U74" s="172"/>
      <c r="V74" s="169">
        <f t="shared" si="7"/>
        <v>0</v>
      </c>
      <c r="W74" s="171"/>
      <c r="X74" s="169">
        <f t="shared" si="8"/>
        <v>0</v>
      </c>
      <c r="Y74" s="170"/>
      <c r="Z74" s="170"/>
      <c r="AA74" s="173"/>
      <c r="AB74" s="110">
        <f t="shared" si="9"/>
        <v>0</v>
      </c>
      <c r="AC74" s="108">
        <f t="shared" si="108"/>
        <v>0</v>
      </c>
      <c r="AD74" s="111">
        <f t="shared" si="10"/>
        <v>0</v>
      </c>
      <c r="AE74" s="107">
        <f t="shared" si="11"/>
        <v>0</v>
      </c>
      <c r="AF74" s="108"/>
      <c r="AG74" s="108"/>
      <c r="AH74" s="199"/>
      <c r="AI74" s="205">
        <f t="shared" si="152"/>
        <v>0</v>
      </c>
      <c r="AJ74" s="191"/>
      <c r="AK74" s="112">
        <f t="shared" si="153"/>
        <v>0</v>
      </c>
      <c r="AL74" s="108">
        <f t="shared" si="111"/>
        <v>0</v>
      </c>
      <c r="AM74" s="113">
        <f t="shared" si="112"/>
        <v>0</v>
      </c>
      <c r="AN74" s="114"/>
      <c r="AO74" s="113"/>
    </row>
    <row r="75" spans="2:41" ht="20.100000000000001" customHeight="1" x14ac:dyDescent="0.3">
      <c r="B75" s="125"/>
      <c r="C75" s="126"/>
      <c r="D75" s="184"/>
      <c r="E75" s="184"/>
      <c r="F75" s="127" t="s">
        <v>59</v>
      </c>
      <c r="G75" s="175">
        <f t="shared" si="2"/>
        <v>0</v>
      </c>
      <c r="H75" s="176"/>
      <c r="I75" s="176"/>
      <c r="J75" s="177"/>
      <c r="K75" s="175">
        <f t="shared" si="3"/>
        <v>0</v>
      </c>
      <c r="L75" s="176"/>
      <c r="M75" s="176"/>
      <c r="N75" s="177"/>
      <c r="O75" s="175">
        <f t="shared" si="4"/>
        <v>0</v>
      </c>
      <c r="P75" s="177"/>
      <c r="Q75" s="175">
        <f t="shared" si="5"/>
        <v>0</v>
      </c>
      <c r="R75" s="178"/>
      <c r="S75" s="175">
        <f t="shared" si="6"/>
        <v>0</v>
      </c>
      <c r="T75" s="176"/>
      <c r="U75" s="178"/>
      <c r="V75" s="175">
        <f t="shared" si="7"/>
        <v>0</v>
      </c>
      <c r="W75" s="177"/>
      <c r="X75" s="175">
        <f t="shared" si="8"/>
        <v>0</v>
      </c>
      <c r="Y75" s="176"/>
      <c r="Z75" s="176"/>
      <c r="AA75" s="179"/>
      <c r="AB75" s="131">
        <f t="shared" si="9"/>
        <v>0</v>
      </c>
      <c r="AC75" s="129">
        <f t="shared" si="108"/>
        <v>0</v>
      </c>
      <c r="AD75" s="132">
        <f t="shared" si="10"/>
        <v>0</v>
      </c>
      <c r="AE75" s="128">
        <f t="shared" si="11"/>
        <v>0</v>
      </c>
      <c r="AF75" s="129"/>
      <c r="AG75" s="129"/>
      <c r="AH75" s="200"/>
      <c r="AI75" s="206">
        <f t="shared" si="152"/>
        <v>0</v>
      </c>
      <c r="AJ75" s="192"/>
      <c r="AK75" s="133">
        <f t="shared" si="153"/>
        <v>0</v>
      </c>
      <c r="AL75" s="129">
        <f t="shared" si="111"/>
        <v>0</v>
      </c>
      <c r="AM75" s="134">
        <f t="shared" si="112"/>
        <v>0</v>
      </c>
      <c r="AN75" s="114" t="e">
        <f>AM75/AM74</f>
        <v>#DIV/0!</v>
      </c>
      <c r="AO75" s="134"/>
    </row>
    <row r="76" spans="2:41" ht="20.100000000000001" customHeight="1" x14ac:dyDescent="0.3">
      <c r="B76" s="104">
        <v>37</v>
      </c>
      <c r="C76" s="105" t="s">
        <v>267</v>
      </c>
      <c r="D76" s="183" t="s">
        <v>76</v>
      </c>
      <c r="E76" s="183" t="s">
        <v>79</v>
      </c>
      <c r="F76" s="106" t="s">
        <v>58</v>
      </c>
      <c r="G76" s="169">
        <f t="shared" ref="G76:G79" si="170">SUM(H76:J76)</f>
        <v>0</v>
      </c>
      <c r="H76" s="170"/>
      <c r="I76" s="170"/>
      <c r="J76" s="171"/>
      <c r="K76" s="169">
        <f t="shared" ref="K76:K79" si="171">SUM(L76:N76)</f>
        <v>0</v>
      </c>
      <c r="L76" s="170"/>
      <c r="M76" s="170"/>
      <c r="N76" s="171"/>
      <c r="O76" s="169">
        <f t="shared" ref="O76:O79" si="172">SUM(P76:P76)</f>
        <v>0</v>
      </c>
      <c r="P76" s="171"/>
      <c r="Q76" s="169">
        <f t="shared" ref="Q76:Q79" si="173">SUM(R76:R76)</f>
        <v>0</v>
      </c>
      <c r="R76" s="172"/>
      <c r="S76" s="107">
        <f t="shared" ref="S76:S79" si="174">SUM(T76:U76)</f>
        <v>0</v>
      </c>
      <c r="T76" s="108"/>
      <c r="U76" s="172"/>
      <c r="V76" s="169">
        <f t="shared" ref="V76:V79" si="175">SUM(W76:W76)</f>
        <v>0</v>
      </c>
      <c r="W76" s="171"/>
      <c r="X76" s="169">
        <f t="shared" ref="X76:X79" si="176">SUM(Y76:AA76)</f>
        <v>0</v>
      </c>
      <c r="Y76" s="170"/>
      <c r="Z76" s="170"/>
      <c r="AA76" s="173"/>
      <c r="AB76" s="110">
        <f t="shared" ref="AB76:AB79" si="177">G76+K76+O76+Q76+S76+V76+X76</f>
        <v>0</v>
      </c>
      <c r="AC76" s="108">
        <f t="shared" ref="AC76:AC79" si="178">ROUNDDOWN(AB76*$AN$3,0)</f>
        <v>0</v>
      </c>
      <c r="AD76" s="111">
        <f t="shared" ref="AD76:AD79" si="179">AB76+AC76</f>
        <v>0</v>
      </c>
      <c r="AE76" s="107">
        <f t="shared" ref="AE76:AE79" si="180">SUM(AF76:AH76)</f>
        <v>0</v>
      </c>
      <c r="AF76" s="108"/>
      <c r="AG76" s="108"/>
      <c r="AH76" s="199"/>
      <c r="AI76" s="205">
        <f t="shared" si="152"/>
        <v>0</v>
      </c>
      <c r="AJ76" s="191"/>
      <c r="AK76" s="112">
        <f t="shared" si="153"/>
        <v>0</v>
      </c>
      <c r="AL76" s="108">
        <f t="shared" ref="AL76:AL79" si="181">ROUNDDOWN(AK76*$AN$3,0)</f>
        <v>0</v>
      </c>
      <c r="AM76" s="113">
        <f t="shared" ref="AM76:AM79" si="182">AK76+AL76</f>
        <v>0</v>
      </c>
      <c r="AN76" s="114"/>
      <c r="AO76" s="113"/>
    </row>
    <row r="77" spans="2:41" ht="20.100000000000001" customHeight="1" x14ac:dyDescent="0.3">
      <c r="B77" s="125"/>
      <c r="C77" s="126"/>
      <c r="D77" s="184"/>
      <c r="E77" s="184"/>
      <c r="F77" s="127" t="s">
        <v>59</v>
      </c>
      <c r="G77" s="175">
        <f t="shared" si="170"/>
        <v>0</v>
      </c>
      <c r="H77" s="176"/>
      <c r="I77" s="176"/>
      <c r="J77" s="177"/>
      <c r="K77" s="175">
        <f t="shared" si="171"/>
        <v>0</v>
      </c>
      <c r="L77" s="176"/>
      <c r="M77" s="176"/>
      <c r="N77" s="177"/>
      <c r="O77" s="175">
        <f t="shared" si="172"/>
        <v>0</v>
      </c>
      <c r="P77" s="177"/>
      <c r="Q77" s="175">
        <f t="shared" si="173"/>
        <v>0</v>
      </c>
      <c r="R77" s="178"/>
      <c r="S77" s="175">
        <f t="shared" si="174"/>
        <v>0</v>
      </c>
      <c r="T77" s="176"/>
      <c r="U77" s="178"/>
      <c r="V77" s="175">
        <f t="shared" si="175"/>
        <v>0</v>
      </c>
      <c r="W77" s="177"/>
      <c r="X77" s="175">
        <f t="shared" si="176"/>
        <v>0</v>
      </c>
      <c r="Y77" s="176"/>
      <c r="Z77" s="176"/>
      <c r="AA77" s="179"/>
      <c r="AB77" s="131">
        <f t="shared" si="177"/>
        <v>0</v>
      </c>
      <c r="AC77" s="129">
        <f t="shared" si="178"/>
        <v>0</v>
      </c>
      <c r="AD77" s="132">
        <f t="shared" si="179"/>
        <v>0</v>
      </c>
      <c r="AE77" s="128">
        <f t="shared" si="180"/>
        <v>0</v>
      </c>
      <c r="AF77" s="129"/>
      <c r="AG77" s="129"/>
      <c r="AH77" s="200"/>
      <c r="AI77" s="206">
        <f t="shared" si="152"/>
        <v>0</v>
      </c>
      <c r="AJ77" s="192"/>
      <c r="AK77" s="133">
        <f t="shared" si="153"/>
        <v>0</v>
      </c>
      <c r="AL77" s="129">
        <f t="shared" si="181"/>
        <v>0</v>
      </c>
      <c r="AM77" s="134">
        <f t="shared" si="182"/>
        <v>0</v>
      </c>
      <c r="AN77" s="114" t="e">
        <f>AM77/AM76</f>
        <v>#DIV/0!</v>
      </c>
      <c r="AO77" s="134"/>
    </row>
    <row r="78" spans="2:41" ht="20.100000000000001" customHeight="1" x14ac:dyDescent="0.3">
      <c r="B78" s="104">
        <v>38</v>
      </c>
      <c r="C78" s="105" t="s">
        <v>268</v>
      </c>
      <c r="D78" s="183" t="s">
        <v>142</v>
      </c>
      <c r="E78" s="183" t="s">
        <v>153</v>
      </c>
      <c r="F78" s="106" t="s">
        <v>58</v>
      </c>
      <c r="G78" s="164">
        <f t="shared" si="170"/>
        <v>0</v>
      </c>
      <c r="H78" s="165"/>
      <c r="I78" s="165"/>
      <c r="J78" s="167"/>
      <c r="K78" s="107">
        <f t="shared" si="171"/>
        <v>0</v>
      </c>
      <c r="L78" s="108"/>
      <c r="M78" s="108"/>
      <c r="N78" s="109"/>
      <c r="O78" s="164">
        <f t="shared" si="172"/>
        <v>0</v>
      </c>
      <c r="P78" s="167"/>
      <c r="Q78" s="107">
        <f t="shared" si="173"/>
        <v>0</v>
      </c>
      <c r="R78" s="109"/>
      <c r="S78" s="164">
        <f t="shared" si="174"/>
        <v>0</v>
      </c>
      <c r="T78" s="165"/>
      <c r="U78" s="166"/>
      <c r="V78" s="164">
        <f t="shared" si="175"/>
        <v>0</v>
      </c>
      <c r="W78" s="167"/>
      <c r="X78" s="107">
        <f t="shared" si="176"/>
        <v>0</v>
      </c>
      <c r="Y78" s="108"/>
      <c r="Z78" s="108"/>
      <c r="AA78" s="174"/>
      <c r="AB78" s="110">
        <f t="shared" si="177"/>
        <v>0</v>
      </c>
      <c r="AC78" s="108">
        <f t="shared" si="178"/>
        <v>0</v>
      </c>
      <c r="AD78" s="111">
        <f t="shared" si="179"/>
        <v>0</v>
      </c>
      <c r="AE78" s="107">
        <f t="shared" si="180"/>
        <v>0</v>
      </c>
      <c r="AF78" s="108"/>
      <c r="AG78" s="108"/>
      <c r="AH78" s="199"/>
      <c r="AI78" s="205">
        <f t="shared" si="152"/>
        <v>0</v>
      </c>
      <c r="AJ78" s="191"/>
      <c r="AK78" s="112">
        <f t="shared" si="153"/>
        <v>0</v>
      </c>
      <c r="AL78" s="108">
        <f t="shared" si="181"/>
        <v>0</v>
      </c>
      <c r="AM78" s="113">
        <f t="shared" si="182"/>
        <v>0</v>
      </c>
      <c r="AN78" s="114"/>
      <c r="AO78" s="113"/>
    </row>
    <row r="79" spans="2:41" ht="20.100000000000001" customHeight="1" x14ac:dyDescent="0.3">
      <c r="B79" s="125"/>
      <c r="C79" s="126"/>
      <c r="D79" s="184"/>
      <c r="E79" s="184"/>
      <c r="F79" s="127" t="s">
        <v>59</v>
      </c>
      <c r="G79" s="175">
        <f t="shared" si="170"/>
        <v>0</v>
      </c>
      <c r="H79" s="176"/>
      <c r="I79" s="176"/>
      <c r="J79" s="178"/>
      <c r="K79" s="175">
        <f t="shared" si="171"/>
        <v>0</v>
      </c>
      <c r="L79" s="176"/>
      <c r="M79" s="176"/>
      <c r="N79" s="177"/>
      <c r="O79" s="175">
        <f t="shared" si="172"/>
        <v>0</v>
      </c>
      <c r="P79" s="178"/>
      <c r="Q79" s="175">
        <f t="shared" si="173"/>
        <v>0</v>
      </c>
      <c r="R79" s="177"/>
      <c r="S79" s="175">
        <f t="shared" si="174"/>
        <v>0</v>
      </c>
      <c r="T79" s="176"/>
      <c r="U79" s="177"/>
      <c r="V79" s="175">
        <f t="shared" si="175"/>
        <v>0</v>
      </c>
      <c r="W79" s="178"/>
      <c r="X79" s="175">
        <f t="shared" si="176"/>
        <v>0</v>
      </c>
      <c r="Y79" s="176"/>
      <c r="Z79" s="176"/>
      <c r="AA79" s="179"/>
      <c r="AB79" s="131">
        <f t="shared" si="177"/>
        <v>0</v>
      </c>
      <c r="AC79" s="129">
        <f t="shared" si="178"/>
        <v>0</v>
      </c>
      <c r="AD79" s="132">
        <f t="shared" si="179"/>
        <v>0</v>
      </c>
      <c r="AE79" s="128">
        <f t="shared" si="180"/>
        <v>0</v>
      </c>
      <c r="AF79" s="129"/>
      <c r="AG79" s="129"/>
      <c r="AH79" s="200"/>
      <c r="AI79" s="206">
        <f t="shared" si="152"/>
        <v>0</v>
      </c>
      <c r="AJ79" s="192"/>
      <c r="AK79" s="133">
        <f t="shared" si="153"/>
        <v>0</v>
      </c>
      <c r="AL79" s="129">
        <f t="shared" si="181"/>
        <v>0</v>
      </c>
      <c r="AM79" s="134">
        <f t="shared" si="182"/>
        <v>0</v>
      </c>
      <c r="AN79" s="114" t="e">
        <f>AM79/AM78</f>
        <v>#DIV/0!</v>
      </c>
      <c r="AO79" s="134"/>
    </row>
    <row r="80" spans="2:41" ht="20.100000000000001" customHeight="1" x14ac:dyDescent="0.3">
      <c r="B80" s="104">
        <v>39</v>
      </c>
      <c r="C80" s="105" t="s">
        <v>269</v>
      </c>
      <c r="D80" s="183" t="s">
        <v>274</v>
      </c>
      <c r="E80" s="183" t="s">
        <v>153</v>
      </c>
      <c r="F80" s="106" t="s">
        <v>58</v>
      </c>
      <c r="G80" s="164">
        <f t="shared" ref="G80:G81" si="183">SUM(H80:J80)</f>
        <v>0</v>
      </c>
      <c r="H80" s="165"/>
      <c r="I80" s="165"/>
      <c r="J80" s="167"/>
      <c r="K80" s="107">
        <f t="shared" ref="K80:K81" si="184">SUM(L80:N80)</f>
        <v>0</v>
      </c>
      <c r="L80" s="108"/>
      <c r="M80" s="108"/>
      <c r="N80" s="109"/>
      <c r="O80" s="164">
        <f t="shared" ref="O80:O81" si="185">SUM(P80:P80)</f>
        <v>0</v>
      </c>
      <c r="P80" s="167"/>
      <c r="Q80" s="107">
        <f t="shared" ref="Q80:Q81" si="186">SUM(R80:R80)</f>
        <v>0</v>
      </c>
      <c r="R80" s="109"/>
      <c r="S80" s="164">
        <f t="shared" ref="S80:S81" si="187">SUM(T80:U80)</f>
        <v>0</v>
      </c>
      <c r="T80" s="165"/>
      <c r="U80" s="166"/>
      <c r="V80" s="164">
        <f t="shared" ref="V80:V81" si="188">SUM(W80:W80)</f>
        <v>0</v>
      </c>
      <c r="W80" s="167"/>
      <c r="X80" s="107">
        <f t="shared" ref="X80:X81" si="189">SUM(Y80:AA80)</f>
        <v>0</v>
      </c>
      <c r="Y80" s="108"/>
      <c r="Z80" s="108"/>
      <c r="AA80" s="174"/>
      <c r="AB80" s="110">
        <f t="shared" ref="AB80:AB81" si="190">G80+K80+O80+Q80+S80+V80+X80</f>
        <v>0</v>
      </c>
      <c r="AC80" s="108">
        <f t="shared" ref="AC80:AC81" si="191">ROUNDDOWN(AB80*$AN$3,0)</f>
        <v>0</v>
      </c>
      <c r="AD80" s="111">
        <f t="shared" ref="AD80:AD81" si="192">AB80+AC80</f>
        <v>0</v>
      </c>
      <c r="AE80" s="107">
        <f t="shared" ref="AE80:AE81" si="193">SUM(AF80:AH80)</f>
        <v>0</v>
      </c>
      <c r="AF80" s="108"/>
      <c r="AG80" s="108"/>
      <c r="AH80" s="199"/>
      <c r="AI80" s="205">
        <f t="shared" si="152"/>
        <v>0</v>
      </c>
      <c r="AJ80" s="191"/>
      <c r="AK80" s="112">
        <f t="shared" si="153"/>
        <v>0</v>
      </c>
      <c r="AL80" s="108">
        <f t="shared" ref="AL80:AL81" si="194">ROUNDDOWN(AK80*$AN$3,0)</f>
        <v>0</v>
      </c>
      <c r="AM80" s="113">
        <f t="shared" ref="AM80:AM81" si="195">AK80+AL80</f>
        <v>0</v>
      </c>
      <c r="AN80" s="114"/>
      <c r="AO80" s="113"/>
    </row>
    <row r="81" spans="2:41" ht="20.100000000000001" customHeight="1" x14ac:dyDescent="0.3">
      <c r="B81" s="125"/>
      <c r="C81" s="126"/>
      <c r="D81" s="184"/>
      <c r="E81" s="184"/>
      <c r="F81" s="127" t="s">
        <v>59</v>
      </c>
      <c r="G81" s="175">
        <f t="shared" si="183"/>
        <v>0</v>
      </c>
      <c r="H81" s="176"/>
      <c r="I81" s="176"/>
      <c r="J81" s="178"/>
      <c r="K81" s="175">
        <f t="shared" si="184"/>
        <v>0</v>
      </c>
      <c r="L81" s="176"/>
      <c r="M81" s="176"/>
      <c r="N81" s="177"/>
      <c r="O81" s="175">
        <f t="shared" si="185"/>
        <v>0</v>
      </c>
      <c r="P81" s="178"/>
      <c r="Q81" s="175">
        <f t="shared" si="186"/>
        <v>0</v>
      </c>
      <c r="R81" s="177"/>
      <c r="S81" s="175">
        <f t="shared" si="187"/>
        <v>0</v>
      </c>
      <c r="T81" s="176"/>
      <c r="U81" s="177"/>
      <c r="V81" s="175">
        <f t="shared" si="188"/>
        <v>0</v>
      </c>
      <c r="W81" s="178"/>
      <c r="X81" s="175">
        <f t="shared" si="189"/>
        <v>0</v>
      </c>
      <c r="Y81" s="176"/>
      <c r="Z81" s="176"/>
      <c r="AA81" s="179"/>
      <c r="AB81" s="131">
        <f t="shared" si="190"/>
        <v>0</v>
      </c>
      <c r="AC81" s="129">
        <f t="shared" si="191"/>
        <v>0</v>
      </c>
      <c r="AD81" s="132">
        <f t="shared" si="192"/>
        <v>0</v>
      </c>
      <c r="AE81" s="128">
        <f t="shared" si="193"/>
        <v>0</v>
      </c>
      <c r="AF81" s="129"/>
      <c r="AG81" s="129"/>
      <c r="AH81" s="200"/>
      <c r="AI81" s="206">
        <f t="shared" si="152"/>
        <v>0</v>
      </c>
      <c r="AJ81" s="192"/>
      <c r="AK81" s="133">
        <f t="shared" si="153"/>
        <v>0</v>
      </c>
      <c r="AL81" s="129">
        <f t="shared" si="194"/>
        <v>0</v>
      </c>
      <c r="AM81" s="134">
        <f t="shared" si="195"/>
        <v>0</v>
      </c>
      <c r="AN81" s="114" t="e">
        <f>AM81/AM80</f>
        <v>#DIV/0!</v>
      </c>
      <c r="AO81" s="134"/>
    </row>
    <row r="82" spans="2:41" ht="20.100000000000001" customHeight="1" x14ac:dyDescent="0.3">
      <c r="B82" s="104">
        <v>40</v>
      </c>
      <c r="C82" s="105" t="s">
        <v>270</v>
      </c>
      <c r="D82" s="183" t="s">
        <v>274</v>
      </c>
      <c r="E82" s="183" t="s">
        <v>153</v>
      </c>
      <c r="F82" s="106" t="s">
        <v>58</v>
      </c>
      <c r="G82" s="164">
        <f t="shared" ref="G82:G83" si="196">SUM(H82:J82)</f>
        <v>0</v>
      </c>
      <c r="H82" s="165"/>
      <c r="I82" s="165"/>
      <c r="J82" s="167"/>
      <c r="K82" s="107">
        <f t="shared" ref="K82:K83" si="197">SUM(L82:N82)</f>
        <v>0</v>
      </c>
      <c r="L82" s="108"/>
      <c r="M82" s="108"/>
      <c r="N82" s="109"/>
      <c r="O82" s="164">
        <f t="shared" ref="O82:O83" si="198">SUM(P82:P82)</f>
        <v>0</v>
      </c>
      <c r="P82" s="167"/>
      <c r="Q82" s="107">
        <f t="shared" ref="Q82:Q83" si="199">SUM(R82:R82)</f>
        <v>0</v>
      </c>
      <c r="R82" s="109"/>
      <c r="S82" s="164">
        <f t="shared" ref="S82:S83" si="200">SUM(T82:U82)</f>
        <v>0</v>
      </c>
      <c r="T82" s="165"/>
      <c r="U82" s="166"/>
      <c r="V82" s="164">
        <f t="shared" ref="V82:V83" si="201">SUM(W82:W82)</f>
        <v>0</v>
      </c>
      <c r="W82" s="167"/>
      <c r="X82" s="107">
        <f t="shared" ref="X82:X83" si="202">SUM(Y82:AA82)</f>
        <v>0</v>
      </c>
      <c r="Y82" s="108"/>
      <c r="Z82" s="108"/>
      <c r="AA82" s="174"/>
      <c r="AB82" s="110">
        <f t="shared" ref="AB82:AB83" si="203">G82+K82+O82+Q82+S82+V82+X82</f>
        <v>0</v>
      </c>
      <c r="AC82" s="108">
        <f t="shared" ref="AC82:AC83" si="204">ROUNDDOWN(AB82*$AN$3,0)</f>
        <v>0</v>
      </c>
      <c r="AD82" s="111">
        <f t="shared" ref="AD82:AD83" si="205">AB82+AC82</f>
        <v>0</v>
      </c>
      <c r="AE82" s="107">
        <f t="shared" ref="AE82:AE83" si="206">SUM(AF82:AH82)</f>
        <v>0</v>
      </c>
      <c r="AF82" s="108"/>
      <c r="AG82" s="108"/>
      <c r="AH82" s="199"/>
      <c r="AI82" s="205">
        <f t="shared" si="152"/>
        <v>0</v>
      </c>
      <c r="AJ82" s="191"/>
      <c r="AK82" s="112">
        <f t="shared" si="153"/>
        <v>0</v>
      </c>
      <c r="AL82" s="108">
        <f t="shared" ref="AL82:AL83" si="207">ROUNDDOWN(AK82*$AN$3,0)</f>
        <v>0</v>
      </c>
      <c r="AM82" s="113">
        <f t="shared" ref="AM82:AM83" si="208">AK82+AL82</f>
        <v>0</v>
      </c>
      <c r="AN82" s="114"/>
      <c r="AO82" s="113"/>
    </row>
    <row r="83" spans="2:41" ht="20.100000000000001" customHeight="1" x14ac:dyDescent="0.3">
      <c r="B83" s="125"/>
      <c r="C83" s="126"/>
      <c r="D83" s="184"/>
      <c r="E83" s="184"/>
      <c r="F83" s="127" t="s">
        <v>59</v>
      </c>
      <c r="G83" s="175">
        <f t="shared" si="196"/>
        <v>0</v>
      </c>
      <c r="H83" s="176"/>
      <c r="I83" s="176"/>
      <c r="J83" s="178"/>
      <c r="K83" s="175">
        <f t="shared" si="197"/>
        <v>0</v>
      </c>
      <c r="L83" s="176"/>
      <c r="M83" s="176"/>
      <c r="N83" s="177"/>
      <c r="O83" s="175">
        <f t="shared" si="198"/>
        <v>0</v>
      </c>
      <c r="P83" s="178"/>
      <c r="Q83" s="175">
        <f t="shared" si="199"/>
        <v>0</v>
      </c>
      <c r="R83" s="177"/>
      <c r="S83" s="175">
        <f t="shared" si="200"/>
        <v>0</v>
      </c>
      <c r="T83" s="176"/>
      <c r="U83" s="177"/>
      <c r="V83" s="175">
        <f t="shared" si="201"/>
        <v>0</v>
      </c>
      <c r="W83" s="178"/>
      <c r="X83" s="175">
        <f t="shared" si="202"/>
        <v>0</v>
      </c>
      <c r="Y83" s="176"/>
      <c r="Z83" s="176"/>
      <c r="AA83" s="179"/>
      <c r="AB83" s="131">
        <f t="shared" si="203"/>
        <v>0</v>
      </c>
      <c r="AC83" s="129">
        <f t="shared" si="204"/>
        <v>0</v>
      </c>
      <c r="AD83" s="132">
        <f t="shared" si="205"/>
        <v>0</v>
      </c>
      <c r="AE83" s="128">
        <f t="shared" si="206"/>
        <v>0</v>
      </c>
      <c r="AF83" s="129"/>
      <c r="AG83" s="129"/>
      <c r="AH83" s="200"/>
      <c r="AI83" s="206">
        <f t="shared" si="152"/>
        <v>0</v>
      </c>
      <c r="AJ83" s="192"/>
      <c r="AK83" s="133">
        <f t="shared" si="153"/>
        <v>0</v>
      </c>
      <c r="AL83" s="129">
        <f t="shared" si="207"/>
        <v>0</v>
      </c>
      <c r="AM83" s="134">
        <f t="shared" si="208"/>
        <v>0</v>
      </c>
      <c r="AN83" s="114" t="e">
        <f>AM83/AM82</f>
        <v>#DIV/0!</v>
      </c>
      <c r="AO83" s="134"/>
    </row>
    <row r="84" spans="2:41" ht="20.100000000000001" customHeight="1" x14ac:dyDescent="0.3">
      <c r="B84" s="152">
        <v>41</v>
      </c>
      <c r="C84" s="153" t="s">
        <v>190</v>
      </c>
      <c r="D84" s="185" t="s">
        <v>76</v>
      </c>
      <c r="E84" s="185" t="s">
        <v>79</v>
      </c>
      <c r="F84" s="154" t="s">
        <v>58</v>
      </c>
      <c r="G84" s="164">
        <f t="shared" ref="G84:G125" si="209">SUM(H84:J84)</f>
        <v>0</v>
      </c>
      <c r="H84" s="165"/>
      <c r="I84" s="165"/>
      <c r="J84" s="167"/>
      <c r="K84" s="155">
        <f t="shared" ref="K84:K125" si="210">SUM(L84:N84)</f>
        <v>0</v>
      </c>
      <c r="L84" s="156"/>
      <c r="M84" s="156"/>
      <c r="N84" s="157"/>
      <c r="O84" s="164">
        <f t="shared" ref="O84:O125" si="211">SUM(P84:P84)</f>
        <v>0</v>
      </c>
      <c r="P84" s="167"/>
      <c r="Q84" s="155">
        <f t="shared" ref="Q84:Q125" si="212">SUM(R84:R84)</f>
        <v>0</v>
      </c>
      <c r="R84" s="157"/>
      <c r="S84" s="164">
        <f t="shared" ref="S84:S125" si="213">SUM(T84:U84)</f>
        <v>0</v>
      </c>
      <c r="T84" s="165"/>
      <c r="U84" s="166"/>
      <c r="V84" s="164">
        <f t="shared" ref="V84:V125" si="214">SUM(W84:W84)</f>
        <v>0</v>
      </c>
      <c r="W84" s="167"/>
      <c r="X84" s="155">
        <f t="shared" ref="X84:X125" si="215">SUM(Y84:AA84)</f>
        <v>0</v>
      </c>
      <c r="Y84" s="156"/>
      <c r="Z84" s="156"/>
      <c r="AA84" s="215"/>
      <c r="AB84" s="158">
        <f t="shared" ref="AB84:AB125" si="216">G84+K84+O84+Q84+S84+V84+X84</f>
        <v>0</v>
      </c>
      <c r="AC84" s="156">
        <f t="shared" ref="AC84:AC125" si="217">ROUNDDOWN(AB84*$AN$3,0)</f>
        <v>0</v>
      </c>
      <c r="AD84" s="159">
        <f t="shared" ref="AD84:AD125" si="218">AB84+AC84</f>
        <v>0</v>
      </c>
      <c r="AE84" s="155">
        <f t="shared" ref="AE84:AE125" si="219">SUM(AF84:AH84)</f>
        <v>0</v>
      </c>
      <c r="AF84" s="156"/>
      <c r="AG84" s="156"/>
      <c r="AH84" s="201"/>
      <c r="AI84" s="207">
        <f t="shared" ref="AI84:AI125" si="220">SUM(AJ84)</f>
        <v>0</v>
      </c>
      <c r="AJ84" s="193"/>
      <c r="AK84" s="160">
        <f t="shared" ref="AK84:AK125" si="221">AB84+AE84+AI84</f>
        <v>0</v>
      </c>
      <c r="AL84" s="156">
        <f t="shared" ref="AL84:AL125" si="222">ROUNDDOWN(AK84*$AN$3,0)</f>
        <v>0</v>
      </c>
      <c r="AM84" s="161">
        <f t="shared" ref="AM84:AM125" si="223">AK84+AL84</f>
        <v>0</v>
      </c>
      <c r="AN84" s="162"/>
      <c r="AO84" s="161"/>
    </row>
    <row r="85" spans="2:41" ht="20.100000000000001" customHeight="1" x14ac:dyDescent="0.3">
      <c r="B85" s="125"/>
      <c r="C85" s="126"/>
      <c r="D85" s="184"/>
      <c r="E85" s="184"/>
      <c r="F85" s="127" t="s">
        <v>59</v>
      </c>
      <c r="G85" s="175">
        <f t="shared" si="209"/>
        <v>0</v>
      </c>
      <c r="H85" s="176"/>
      <c r="I85" s="176"/>
      <c r="J85" s="178"/>
      <c r="K85" s="175">
        <f t="shared" si="210"/>
        <v>0</v>
      </c>
      <c r="L85" s="176"/>
      <c r="M85" s="176"/>
      <c r="N85" s="177"/>
      <c r="O85" s="175">
        <f t="shared" si="211"/>
        <v>0</v>
      </c>
      <c r="P85" s="178"/>
      <c r="Q85" s="175">
        <f t="shared" si="212"/>
        <v>0</v>
      </c>
      <c r="R85" s="177"/>
      <c r="S85" s="175">
        <f t="shared" si="213"/>
        <v>0</v>
      </c>
      <c r="T85" s="176"/>
      <c r="U85" s="177"/>
      <c r="V85" s="175">
        <f t="shared" si="214"/>
        <v>0</v>
      </c>
      <c r="W85" s="178"/>
      <c r="X85" s="175">
        <f t="shared" si="215"/>
        <v>0</v>
      </c>
      <c r="Y85" s="176"/>
      <c r="Z85" s="176"/>
      <c r="AA85" s="179"/>
      <c r="AB85" s="131">
        <f t="shared" si="216"/>
        <v>0</v>
      </c>
      <c r="AC85" s="129">
        <f t="shared" si="217"/>
        <v>0</v>
      </c>
      <c r="AD85" s="132">
        <f t="shared" si="218"/>
        <v>0</v>
      </c>
      <c r="AE85" s="128">
        <f t="shared" si="219"/>
        <v>0</v>
      </c>
      <c r="AF85" s="129"/>
      <c r="AG85" s="129"/>
      <c r="AH85" s="200"/>
      <c r="AI85" s="206">
        <f t="shared" si="220"/>
        <v>0</v>
      </c>
      <c r="AJ85" s="192"/>
      <c r="AK85" s="133">
        <f t="shared" si="221"/>
        <v>0</v>
      </c>
      <c r="AL85" s="129">
        <f t="shared" si="222"/>
        <v>0</v>
      </c>
      <c r="AM85" s="134">
        <f t="shared" si="223"/>
        <v>0</v>
      </c>
      <c r="AN85" s="114" t="e">
        <f>AM85/AM84</f>
        <v>#DIV/0!</v>
      </c>
      <c r="AO85" s="134"/>
    </row>
    <row r="86" spans="2:41" ht="20.100000000000001" customHeight="1" x14ac:dyDescent="0.3">
      <c r="B86" s="152">
        <v>42</v>
      </c>
      <c r="C86" s="153" t="s">
        <v>191</v>
      </c>
      <c r="D86" s="224" t="s">
        <v>77</v>
      </c>
      <c r="E86" s="185" t="s">
        <v>79</v>
      </c>
      <c r="F86" s="154" t="s">
        <v>58</v>
      </c>
      <c r="G86" s="164">
        <f t="shared" si="209"/>
        <v>0</v>
      </c>
      <c r="H86" s="165"/>
      <c r="I86" s="165"/>
      <c r="J86" s="167"/>
      <c r="K86" s="155">
        <f t="shared" si="210"/>
        <v>0</v>
      </c>
      <c r="L86" s="156"/>
      <c r="M86" s="156"/>
      <c r="N86" s="157"/>
      <c r="O86" s="164">
        <f t="shared" si="211"/>
        <v>0</v>
      </c>
      <c r="P86" s="167"/>
      <c r="Q86" s="155">
        <f t="shared" si="212"/>
        <v>0</v>
      </c>
      <c r="R86" s="157"/>
      <c r="S86" s="164">
        <f t="shared" si="213"/>
        <v>0</v>
      </c>
      <c r="T86" s="165"/>
      <c r="U86" s="166"/>
      <c r="V86" s="164">
        <f t="shared" si="214"/>
        <v>0</v>
      </c>
      <c r="W86" s="167"/>
      <c r="X86" s="155">
        <f t="shared" si="215"/>
        <v>0</v>
      </c>
      <c r="Y86" s="156"/>
      <c r="Z86" s="156"/>
      <c r="AA86" s="215"/>
      <c r="AB86" s="158">
        <f t="shared" si="216"/>
        <v>0</v>
      </c>
      <c r="AC86" s="156">
        <f t="shared" si="217"/>
        <v>0</v>
      </c>
      <c r="AD86" s="159">
        <f t="shared" si="218"/>
        <v>0</v>
      </c>
      <c r="AE86" s="155">
        <f t="shared" si="219"/>
        <v>0</v>
      </c>
      <c r="AF86" s="156"/>
      <c r="AG86" s="156"/>
      <c r="AH86" s="201"/>
      <c r="AI86" s="207">
        <f t="shared" si="220"/>
        <v>0</v>
      </c>
      <c r="AJ86" s="193"/>
      <c r="AK86" s="160">
        <f t="shared" si="221"/>
        <v>0</v>
      </c>
      <c r="AL86" s="156">
        <f t="shared" si="222"/>
        <v>0</v>
      </c>
      <c r="AM86" s="161">
        <f t="shared" si="223"/>
        <v>0</v>
      </c>
      <c r="AN86" s="162"/>
      <c r="AO86" s="161"/>
    </row>
    <row r="87" spans="2:41" ht="20.100000000000001" customHeight="1" x14ac:dyDescent="0.3">
      <c r="B87" s="125"/>
      <c r="C87" s="126"/>
      <c r="D87" s="184"/>
      <c r="E87" s="184"/>
      <c r="F87" s="127" t="s">
        <v>59</v>
      </c>
      <c r="G87" s="175">
        <f t="shared" si="209"/>
        <v>0</v>
      </c>
      <c r="H87" s="176"/>
      <c r="I87" s="176"/>
      <c r="J87" s="178"/>
      <c r="K87" s="175">
        <f t="shared" si="210"/>
        <v>0</v>
      </c>
      <c r="L87" s="176"/>
      <c r="M87" s="176"/>
      <c r="N87" s="177"/>
      <c r="O87" s="175">
        <f t="shared" si="211"/>
        <v>0</v>
      </c>
      <c r="P87" s="178"/>
      <c r="Q87" s="175">
        <f t="shared" si="212"/>
        <v>0</v>
      </c>
      <c r="R87" s="177"/>
      <c r="S87" s="175">
        <f t="shared" si="213"/>
        <v>0</v>
      </c>
      <c r="T87" s="176"/>
      <c r="U87" s="177"/>
      <c r="V87" s="175">
        <f t="shared" si="214"/>
        <v>0</v>
      </c>
      <c r="W87" s="178"/>
      <c r="X87" s="175">
        <f t="shared" si="215"/>
        <v>0</v>
      </c>
      <c r="Y87" s="176"/>
      <c r="Z87" s="176"/>
      <c r="AA87" s="179"/>
      <c r="AB87" s="131">
        <f t="shared" si="216"/>
        <v>0</v>
      </c>
      <c r="AC87" s="129">
        <f t="shared" si="217"/>
        <v>0</v>
      </c>
      <c r="AD87" s="132">
        <f t="shared" si="218"/>
        <v>0</v>
      </c>
      <c r="AE87" s="128">
        <f t="shared" si="219"/>
        <v>0</v>
      </c>
      <c r="AF87" s="129"/>
      <c r="AG87" s="129"/>
      <c r="AH87" s="200"/>
      <c r="AI87" s="206">
        <f t="shared" si="220"/>
        <v>0</v>
      </c>
      <c r="AJ87" s="192"/>
      <c r="AK87" s="133">
        <f t="shared" si="221"/>
        <v>0</v>
      </c>
      <c r="AL87" s="129">
        <f t="shared" si="222"/>
        <v>0</v>
      </c>
      <c r="AM87" s="134">
        <f t="shared" si="223"/>
        <v>0</v>
      </c>
      <c r="AN87" s="114" t="e">
        <f>AM87/AM86</f>
        <v>#DIV/0!</v>
      </c>
      <c r="AO87" s="134"/>
    </row>
    <row r="88" spans="2:41" ht="20.100000000000001" customHeight="1" x14ac:dyDescent="0.3">
      <c r="B88" s="152">
        <v>43</v>
      </c>
      <c r="C88" s="153" t="s">
        <v>192</v>
      </c>
      <c r="D88" s="185" t="s">
        <v>276</v>
      </c>
      <c r="E88" s="185" t="s">
        <v>153</v>
      </c>
      <c r="F88" s="154" t="s">
        <v>58</v>
      </c>
      <c r="G88" s="164">
        <f t="shared" si="209"/>
        <v>0</v>
      </c>
      <c r="H88" s="165"/>
      <c r="I88" s="165"/>
      <c r="J88" s="167"/>
      <c r="K88" s="155">
        <f t="shared" si="210"/>
        <v>0</v>
      </c>
      <c r="L88" s="156"/>
      <c r="M88" s="156"/>
      <c r="N88" s="157"/>
      <c r="O88" s="164">
        <f t="shared" si="211"/>
        <v>0</v>
      </c>
      <c r="P88" s="167"/>
      <c r="Q88" s="155">
        <f t="shared" si="212"/>
        <v>0</v>
      </c>
      <c r="R88" s="157"/>
      <c r="S88" s="164">
        <f t="shared" si="213"/>
        <v>0</v>
      </c>
      <c r="T88" s="165"/>
      <c r="U88" s="166"/>
      <c r="V88" s="164">
        <f t="shared" si="214"/>
        <v>0</v>
      </c>
      <c r="W88" s="167"/>
      <c r="X88" s="155">
        <f t="shared" si="215"/>
        <v>0</v>
      </c>
      <c r="Y88" s="156"/>
      <c r="Z88" s="156"/>
      <c r="AA88" s="215"/>
      <c r="AB88" s="158">
        <f t="shared" si="216"/>
        <v>0</v>
      </c>
      <c r="AC88" s="156">
        <f t="shared" si="217"/>
        <v>0</v>
      </c>
      <c r="AD88" s="159">
        <f t="shared" si="218"/>
        <v>0</v>
      </c>
      <c r="AE88" s="155">
        <f t="shared" si="219"/>
        <v>0</v>
      </c>
      <c r="AF88" s="156"/>
      <c r="AG88" s="156"/>
      <c r="AH88" s="201"/>
      <c r="AI88" s="207">
        <f t="shared" si="220"/>
        <v>0</v>
      </c>
      <c r="AJ88" s="193"/>
      <c r="AK88" s="160">
        <f t="shared" si="221"/>
        <v>0</v>
      </c>
      <c r="AL88" s="156">
        <f t="shared" si="222"/>
        <v>0</v>
      </c>
      <c r="AM88" s="161">
        <f t="shared" si="223"/>
        <v>0</v>
      </c>
      <c r="AN88" s="162"/>
      <c r="AO88" s="161"/>
    </row>
    <row r="89" spans="2:41" ht="20.100000000000001" customHeight="1" x14ac:dyDescent="0.3">
      <c r="B89" s="125"/>
      <c r="C89" s="126"/>
      <c r="D89" s="184"/>
      <c r="E89" s="184"/>
      <c r="F89" s="127" t="s">
        <v>59</v>
      </c>
      <c r="G89" s="175">
        <f t="shared" si="209"/>
        <v>0</v>
      </c>
      <c r="H89" s="176"/>
      <c r="I89" s="176"/>
      <c r="J89" s="178"/>
      <c r="K89" s="175">
        <f t="shared" si="210"/>
        <v>0</v>
      </c>
      <c r="L89" s="176"/>
      <c r="M89" s="176"/>
      <c r="N89" s="177"/>
      <c r="O89" s="175">
        <f t="shared" si="211"/>
        <v>0</v>
      </c>
      <c r="P89" s="178"/>
      <c r="Q89" s="175">
        <f t="shared" si="212"/>
        <v>0</v>
      </c>
      <c r="R89" s="177"/>
      <c r="S89" s="175">
        <f t="shared" si="213"/>
        <v>0</v>
      </c>
      <c r="T89" s="176"/>
      <c r="U89" s="177"/>
      <c r="V89" s="175">
        <f t="shared" si="214"/>
        <v>0</v>
      </c>
      <c r="W89" s="178"/>
      <c r="X89" s="175">
        <f t="shared" si="215"/>
        <v>0</v>
      </c>
      <c r="Y89" s="176"/>
      <c r="Z89" s="176"/>
      <c r="AA89" s="179"/>
      <c r="AB89" s="131">
        <f t="shared" si="216"/>
        <v>0</v>
      </c>
      <c r="AC89" s="129">
        <f t="shared" si="217"/>
        <v>0</v>
      </c>
      <c r="AD89" s="132">
        <f t="shared" si="218"/>
        <v>0</v>
      </c>
      <c r="AE89" s="128">
        <f t="shared" si="219"/>
        <v>0</v>
      </c>
      <c r="AF89" s="129"/>
      <c r="AG89" s="129"/>
      <c r="AH89" s="200"/>
      <c r="AI89" s="206">
        <f t="shared" si="220"/>
        <v>0</v>
      </c>
      <c r="AJ89" s="192"/>
      <c r="AK89" s="133">
        <f t="shared" si="221"/>
        <v>0</v>
      </c>
      <c r="AL89" s="129">
        <f t="shared" si="222"/>
        <v>0</v>
      </c>
      <c r="AM89" s="134">
        <f t="shared" si="223"/>
        <v>0</v>
      </c>
      <c r="AN89" s="114" t="e">
        <f>AM89/AM88</f>
        <v>#DIV/0!</v>
      </c>
      <c r="AO89" s="134"/>
    </row>
    <row r="90" spans="2:41" ht="20.100000000000001" customHeight="1" x14ac:dyDescent="0.3">
      <c r="B90" s="152">
        <v>44</v>
      </c>
      <c r="C90" s="153" t="s">
        <v>193</v>
      </c>
      <c r="D90" s="185" t="s">
        <v>77</v>
      </c>
      <c r="E90" s="185" t="s">
        <v>79</v>
      </c>
      <c r="F90" s="154" t="s">
        <v>58</v>
      </c>
      <c r="G90" s="164">
        <f t="shared" si="209"/>
        <v>0</v>
      </c>
      <c r="H90" s="165"/>
      <c r="I90" s="165"/>
      <c r="J90" s="167"/>
      <c r="K90" s="155">
        <f t="shared" si="210"/>
        <v>0</v>
      </c>
      <c r="L90" s="156"/>
      <c r="M90" s="156"/>
      <c r="N90" s="157"/>
      <c r="O90" s="164">
        <f t="shared" si="211"/>
        <v>0</v>
      </c>
      <c r="P90" s="167"/>
      <c r="Q90" s="155">
        <f t="shared" si="212"/>
        <v>0</v>
      </c>
      <c r="R90" s="157"/>
      <c r="S90" s="164">
        <f t="shared" si="213"/>
        <v>0</v>
      </c>
      <c r="T90" s="165"/>
      <c r="U90" s="166"/>
      <c r="V90" s="164">
        <f t="shared" si="214"/>
        <v>0</v>
      </c>
      <c r="W90" s="167"/>
      <c r="X90" s="155">
        <f t="shared" si="215"/>
        <v>0</v>
      </c>
      <c r="Y90" s="156"/>
      <c r="Z90" s="156"/>
      <c r="AA90" s="215"/>
      <c r="AB90" s="158">
        <f t="shared" si="216"/>
        <v>0</v>
      </c>
      <c r="AC90" s="156">
        <f t="shared" si="217"/>
        <v>0</v>
      </c>
      <c r="AD90" s="159">
        <f t="shared" si="218"/>
        <v>0</v>
      </c>
      <c r="AE90" s="155">
        <f t="shared" si="219"/>
        <v>0</v>
      </c>
      <c r="AF90" s="156"/>
      <c r="AG90" s="156"/>
      <c r="AH90" s="201"/>
      <c r="AI90" s="207">
        <f t="shared" si="220"/>
        <v>0</v>
      </c>
      <c r="AJ90" s="193"/>
      <c r="AK90" s="160">
        <f t="shared" si="221"/>
        <v>0</v>
      </c>
      <c r="AL90" s="156">
        <f t="shared" si="222"/>
        <v>0</v>
      </c>
      <c r="AM90" s="161">
        <f t="shared" si="223"/>
        <v>0</v>
      </c>
      <c r="AN90" s="162"/>
      <c r="AO90" s="161"/>
    </row>
    <row r="91" spans="2:41" ht="20.100000000000001" customHeight="1" x14ac:dyDescent="0.3">
      <c r="B91" s="125"/>
      <c r="C91" s="126"/>
      <c r="D91" s="184"/>
      <c r="E91" s="184"/>
      <c r="F91" s="127" t="s">
        <v>59</v>
      </c>
      <c r="G91" s="175">
        <f t="shared" si="209"/>
        <v>0</v>
      </c>
      <c r="H91" s="176"/>
      <c r="I91" s="176"/>
      <c r="J91" s="178"/>
      <c r="K91" s="175">
        <f t="shared" si="210"/>
        <v>0</v>
      </c>
      <c r="L91" s="176"/>
      <c r="M91" s="176"/>
      <c r="N91" s="177"/>
      <c r="O91" s="175">
        <f t="shared" si="211"/>
        <v>0</v>
      </c>
      <c r="P91" s="178"/>
      <c r="Q91" s="175">
        <f t="shared" si="212"/>
        <v>0</v>
      </c>
      <c r="R91" s="177"/>
      <c r="S91" s="175">
        <f t="shared" si="213"/>
        <v>0</v>
      </c>
      <c r="T91" s="176"/>
      <c r="U91" s="177"/>
      <c r="V91" s="175">
        <f t="shared" si="214"/>
        <v>0</v>
      </c>
      <c r="W91" s="178"/>
      <c r="X91" s="175">
        <f t="shared" si="215"/>
        <v>0</v>
      </c>
      <c r="Y91" s="176"/>
      <c r="Z91" s="176"/>
      <c r="AA91" s="179"/>
      <c r="AB91" s="131">
        <f t="shared" si="216"/>
        <v>0</v>
      </c>
      <c r="AC91" s="129">
        <f t="shared" si="217"/>
        <v>0</v>
      </c>
      <c r="AD91" s="132">
        <f t="shared" si="218"/>
        <v>0</v>
      </c>
      <c r="AE91" s="128">
        <f t="shared" si="219"/>
        <v>0</v>
      </c>
      <c r="AF91" s="129"/>
      <c r="AG91" s="129"/>
      <c r="AH91" s="200"/>
      <c r="AI91" s="206">
        <f t="shared" si="220"/>
        <v>0</v>
      </c>
      <c r="AJ91" s="192"/>
      <c r="AK91" s="133">
        <f t="shared" si="221"/>
        <v>0</v>
      </c>
      <c r="AL91" s="129">
        <f t="shared" si="222"/>
        <v>0</v>
      </c>
      <c r="AM91" s="134">
        <f t="shared" si="223"/>
        <v>0</v>
      </c>
      <c r="AN91" s="114" t="e">
        <f>AM91/AM90</f>
        <v>#DIV/0!</v>
      </c>
      <c r="AO91" s="134"/>
    </row>
    <row r="92" spans="2:41" ht="20.100000000000001" customHeight="1" x14ac:dyDescent="0.3">
      <c r="B92" s="152">
        <v>45</v>
      </c>
      <c r="C92" s="153" t="s">
        <v>194</v>
      </c>
      <c r="D92" s="185" t="s">
        <v>274</v>
      </c>
      <c r="E92" s="185" t="s">
        <v>153</v>
      </c>
      <c r="F92" s="154" t="s">
        <v>58</v>
      </c>
      <c r="G92" s="164">
        <f t="shared" si="209"/>
        <v>0</v>
      </c>
      <c r="H92" s="165"/>
      <c r="I92" s="165"/>
      <c r="J92" s="167"/>
      <c r="K92" s="155">
        <f t="shared" si="210"/>
        <v>0</v>
      </c>
      <c r="L92" s="156"/>
      <c r="M92" s="156"/>
      <c r="N92" s="157"/>
      <c r="O92" s="164">
        <f t="shared" si="211"/>
        <v>0</v>
      </c>
      <c r="P92" s="167"/>
      <c r="Q92" s="155">
        <f t="shared" si="212"/>
        <v>0</v>
      </c>
      <c r="R92" s="157"/>
      <c r="S92" s="164">
        <f t="shared" si="213"/>
        <v>0</v>
      </c>
      <c r="T92" s="165"/>
      <c r="U92" s="166"/>
      <c r="V92" s="164">
        <f t="shared" si="214"/>
        <v>0</v>
      </c>
      <c r="W92" s="167"/>
      <c r="X92" s="155">
        <f t="shared" si="215"/>
        <v>0</v>
      </c>
      <c r="Y92" s="156"/>
      <c r="Z92" s="156"/>
      <c r="AA92" s="215"/>
      <c r="AB92" s="158">
        <f t="shared" si="216"/>
        <v>0</v>
      </c>
      <c r="AC92" s="156">
        <f t="shared" si="217"/>
        <v>0</v>
      </c>
      <c r="AD92" s="159">
        <f t="shared" si="218"/>
        <v>0</v>
      </c>
      <c r="AE92" s="155">
        <f t="shared" si="219"/>
        <v>0</v>
      </c>
      <c r="AF92" s="156"/>
      <c r="AG92" s="156"/>
      <c r="AH92" s="201"/>
      <c r="AI92" s="207">
        <f t="shared" si="220"/>
        <v>0</v>
      </c>
      <c r="AJ92" s="193"/>
      <c r="AK92" s="160">
        <f t="shared" si="221"/>
        <v>0</v>
      </c>
      <c r="AL92" s="156">
        <f t="shared" si="222"/>
        <v>0</v>
      </c>
      <c r="AM92" s="161">
        <f t="shared" si="223"/>
        <v>0</v>
      </c>
      <c r="AN92" s="162"/>
      <c r="AO92" s="161"/>
    </row>
    <row r="93" spans="2:41" ht="20.100000000000001" customHeight="1" x14ac:dyDescent="0.3">
      <c r="B93" s="125"/>
      <c r="C93" s="126"/>
      <c r="D93" s="184"/>
      <c r="E93" s="184"/>
      <c r="F93" s="127" t="s">
        <v>59</v>
      </c>
      <c r="G93" s="175">
        <f t="shared" si="209"/>
        <v>0</v>
      </c>
      <c r="H93" s="176"/>
      <c r="I93" s="176"/>
      <c r="J93" s="178"/>
      <c r="K93" s="175">
        <f t="shared" si="210"/>
        <v>0</v>
      </c>
      <c r="L93" s="176"/>
      <c r="M93" s="176"/>
      <c r="N93" s="177"/>
      <c r="O93" s="175">
        <f t="shared" si="211"/>
        <v>0</v>
      </c>
      <c r="P93" s="178"/>
      <c r="Q93" s="175">
        <f t="shared" si="212"/>
        <v>0</v>
      </c>
      <c r="R93" s="177"/>
      <c r="S93" s="175">
        <f t="shared" si="213"/>
        <v>0</v>
      </c>
      <c r="T93" s="176"/>
      <c r="U93" s="177"/>
      <c r="V93" s="175">
        <f t="shared" si="214"/>
        <v>0</v>
      </c>
      <c r="W93" s="178"/>
      <c r="X93" s="175">
        <f t="shared" si="215"/>
        <v>0</v>
      </c>
      <c r="Y93" s="176"/>
      <c r="Z93" s="176"/>
      <c r="AA93" s="179"/>
      <c r="AB93" s="131">
        <f t="shared" si="216"/>
        <v>0</v>
      </c>
      <c r="AC93" s="129">
        <f t="shared" si="217"/>
        <v>0</v>
      </c>
      <c r="AD93" s="132">
        <f t="shared" si="218"/>
        <v>0</v>
      </c>
      <c r="AE93" s="128">
        <f t="shared" si="219"/>
        <v>0</v>
      </c>
      <c r="AF93" s="129"/>
      <c r="AG93" s="129"/>
      <c r="AH93" s="200"/>
      <c r="AI93" s="206">
        <f t="shared" si="220"/>
        <v>0</v>
      </c>
      <c r="AJ93" s="192"/>
      <c r="AK93" s="133">
        <f t="shared" si="221"/>
        <v>0</v>
      </c>
      <c r="AL93" s="129">
        <f t="shared" si="222"/>
        <v>0</v>
      </c>
      <c r="AM93" s="134">
        <f t="shared" si="223"/>
        <v>0</v>
      </c>
      <c r="AN93" s="114" t="e">
        <f>AM93/AM92</f>
        <v>#DIV/0!</v>
      </c>
      <c r="AO93" s="134"/>
    </row>
    <row r="94" spans="2:41" ht="20.100000000000001" customHeight="1" x14ac:dyDescent="0.3">
      <c r="B94" s="152">
        <v>46</v>
      </c>
      <c r="C94" s="153" t="s">
        <v>195</v>
      </c>
      <c r="D94" s="185" t="s">
        <v>77</v>
      </c>
      <c r="E94" s="185" t="s">
        <v>274</v>
      </c>
      <c r="F94" s="154" t="s">
        <v>58</v>
      </c>
      <c r="G94" s="164">
        <f t="shared" si="209"/>
        <v>0</v>
      </c>
      <c r="H94" s="165"/>
      <c r="I94" s="165"/>
      <c r="J94" s="167"/>
      <c r="K94" s="155">
        <f t="shared" si="210"/>
        <v>0</v>
      </c>
      <c r="L94" s="156"/>
      <c r="M94" s="156"/>
      <c r="N94" s="157"/>
      <c r="O94" s="164">
        <f t="shared" si="211"/>
        <v>0</v>
      </c>
      <c r="P94" s="167"/>
      <c r="Q94" s="155">
        <f t="shared" si="212"/>
        <v>0</v>
      </c>
      <c r="R94" s="157"/>
      <c r="S94" s="164">
        <f t="shared" si="213"/>
        <v>0</v>
      </c>
      <c r="T94" s="165"/>
      <c r="U94" s="166"/>
      <c r="V94" s="164">
        <f t="shared" si="214"/>
        <v>0</v>
      </c>
      <c r="W94" s="167"/>
      <c r="X94" s="155">
        <f t="shared" si="215"/>
        <v>0</v>
      </c>
      <c r="Y94" s="156"/>
      <c r="Z94" s="156"/>
      <c r="AA94" s="215"/>
      <c r="AB94" s="158">
        <f t="shared" si="216"/>
        <v>0</v>
      </c>
      <c r="AC94" s="156">
        <f t="shared" si="217"/>
        <v>0</v>
      </c>
      <c r="AD94" s="159">
        <f t="shared" si="218"/>
        <v>0</v>
      </c>
      <c r="AE94" s="155">
        <f t="shared" si="219"/>
        <v>0</v>
      </c>
      <c r="AF94" s="156"/>
      <c r="AG94" s="156"/>
      <c r="AH94" s="201"/>
      <c r="AI94" s="207">
        <f t="shared" si="220"/>
        <v>0</v>
      </c>
      <c r="AJ94" s="193"/>
      <c r="AK94" s="160">
        <f t="shared" si="221"/>
        <v>0</v>
      </c>
      <c r="AL94" s="156">
        <f t="shared" si="222"/>
        <v>0</v>
      </c>
      <c r="AM94" s="161">
        <f t="shared" si="223"/>
        <v>0</v>
      </c>
      <c r="AN94" s="162"/>
      <c r="AO94" s="161"/>
    </row>
    <row r="95" spans="2:41" ht="20.100000000000001" customHeight="1" x14ac:dyDescent="0.3">
      <c r="B95" s="125"/>
      <c r="C95" s="126"/>
      <c r="D95" s="184"/>
      <c r="E95" s="184"/>
      <c r="F95" s="127" t="s">
        <v>59</v>
      </c>
      <c r="G95" s="175">
        <f t="shared" si="209"/>
        <v>0</v>
      </c>
      <c r="H95" s="176"/>
      <c r="I95" s="176"/>
      <c r="J95" s="178"/>
      <c r="K95" s="175">
        <f t="shared" si="210"/>
        <v>0</v>
      </c>
      <c r="L95" s="176"/>
      <c r="M95" s="176"/>
      <c r="N95" s="177"/>
      <c r="O95" s="175">
        <f t="shared" si="211"/>
        <v>0</v>
      </c>
      <c r="P95" s="178"/>
      <c r="Q95" s="175">
        <f t="shared" si="212"/>
        <v>0</v>
      </c>
      <c r="R95" s="177"/>
      <c r="S95" s="175">
        <f t="shared" si="213"/>
        <v>0</v>
      </c>
      <c r="T95" s="176"/>
      <c r="U95" s="177"/>
      <c r="V95" s="175">
        <f t="shared" si="214"/>
        <v>0</v>
      </c>
      <c r="W95" s="178"/>
      <c r="X95" s="175">
        <f t="shared" si="215"/>
        <v>0</v>
      </c>
      <c r="Y95" s="176"/>
      <c r="Z95" s="176"/>
      <c r="AA95" s="179"/>
      <c r="AB95" s="131">
        <f t="shared" si="216"/>
        <v>0</v>
      </c>
      <c r="AC95" s="129">
        <f t="shared" si="217"/>
        <v>0</v>
      </c>
      <c r="AD95" s="132">
        <f t="shared" si="218"/>
        <v>0</v>
      </c>
      <c r="AE95" s="128">
        <f t="shared" si="219"/>
        <v>0</v>
      </c>
      <c r="AF95" s="129"/>
      <c r="AG95" s="129"/>
      <c r="AH95" s="200"/>
      <c r="AI95" s="206">
        <f t="shared" si="220"/>
        <v>0</v>
      </c>
      <c r="AJ95" s="192"/>
      <c r="AK95" s="133">
        <f t="shared" si="221"/>
        <v>0</v>
      </c>
      <c r="AL95" s="129">
        <f t="shared" si="222"/>
        <v>0</v>
      </c>
      <c r="AM95" s="134">
        <f t="shared" si="223"/>
        <v>0</v>
      </c>
      <c r="AN95" s="114" t="e">
        <f>AM95/AM94</f>
        <v>#DIV/0!</v>
      </c>
      <c r="AO95" s="134"/>
    </row>
    <row r="96" spans="2:41" ht="20.100000000000001" customHeight="1" x14ac:dyDescent="0.3">
      <c r="B96" s="152">
        <v>47</v>
      </c>
      <c r="C96" s="153" t="s">
        <v>196</v>
      </c>
      <c r="D96" s="185" t="s">
        <v>274</v>
      </c>
      <c r="E96" s="185" t="s">
        <v>153</v>
      </c>
      <c r="F96" s="154" t="s">
        <v>58</v>
      </c>
      <c r="G96" s="164">
        <f t="shared" si="209"/>
        <v>0</v>
      </c>
      <c r="H96" s="165"/>
      <c r="I96" s="165"/>
      <c r="J96" s="167"/>
      <c r="K96" s="155">
        <f t="shared" si="210"/>
        <v>0</v>
      </c>
      <c r="L96" s="156"/>
      <c r="M96" s="156"/>
      <c r="N96" s="157"/>
      <c r="O96" s="164">
        <f t="shared" si="211"/>
        <v>0</v>
      </c>
      <c r="P96" s="167"/>
      <c r="Q96" s="155">
        <f t="shared" si="212"/>
        <v>0</v>
      </c>
      <c r="R96" s="157"/>
      <c r="S96" s="164">
        <f t="shared" si="213"/>
        <v>0</v>
      </c>
      <c r="T96" s="165"/>
      <c r="U96" s="166"/>
      <c r="V96" s="164">
        <f t="shared" si="214"/>
        <v>0</v>
      </c>
      <c r="W96" s="167"/>
      <c r="X96" s="155">
        <f t="shared" si="215"/>
        <v>0</v>
      </c>
      <c r="Y96" s="156"/>
      <c r="Z96" s="156"/>
      <c r="AA96" s="215"/>
      <c r="AB96" s="158">
        <f t="shared" si="216"/>
        <v>0</v>
      </c>
      <c r="AC96" s="156">
        <f t="shared" si="217"/>
        <v>0</v>
      </c>
      <c r="AD96" s="159">
        <f t="shared" si="218"/>
        <v>0</v>
      </c>
      <c r="AE96" s="155">
        <f t="shared" si="219"/>
        <v>0</v>
      </c>
      <c r="AF96" s="156"/>
      <c r="AG96" s="156"/>
      <c r="AH96" s="201"/>
      <c r="AI96" s="207">
        <f t="shared" si="220"/>
        <v>0</v>
      </c>
      <c r="AJ96" s="193"/>
      <c r="AK96" s="160">
        <f t="shared" si="221"/>
        <v>0</v>
      </c>
      <c r="AL96" s="156">
        <f t="shared" si="222"/>
        <v>0</v>
      </c>
      <c r="AM96" s="161">
        <f t="shared" si="223"/>
        <v>0</v>
      </c>
      <c r="AN96" s="162"/>
      <c r="AO96" s="161"/>
    </row>
    <row r="97" spans="2:41" ht="20.100000000000001" customHeight="1" x14ac:dyDescent="0.3">
      <c r="B97" s="125"/>
      <c r="C97" s="126"/>
      <c r="D97" s="184"/>
      <c r="E97" s="184"/>
      <c r="F97" s="127" t="s">
        <v>59</v>
      </c>
      <c r="G97" s="175">
        <f t="shared" si="209"/>
        <v>0</v>
      </c>
      <c r="H97" s="176"/>
      <c r="I97" s="176"/>
      <c r="J97" s="178"/>
      <c r="K97" s="175">
        <f t="shared" si="210"/>
        <v>0</v>
      </c>
      <c r="L97" s="176"/>
      <c r="M97" s="176"/>
      <c r="N97" s="177"/>
      <c r="O97" s="175">
        <f t="shared" si="211"/>
        <v>0</v>
      </c>
      <c r="P97" s="178"/>
      <c r="Q97" s="175">
        <f t="shared" si="212"/>
        <v>0</v>
      </c>
      <c r="R97" s="177"/>
      <c r="S97" s="175">
        <f t="shared" si="213"/>
        <v>0</v>
      </c>
      <c r="T97" s="176"/>
      <c r="U97" s="177"/>
      <c r="V97" s="175">
        <f t="shared" si="214"/>
        <v>0</v>
      </c>
      <c r="W97" s="178"/>
      <c r="X97" s="175">
        <f t="shared" si="215"/>
        <v>0</v>
      </c>
      <c r="Y97" s="176"/>
      <c r="Z97" s="176"/>
      <c r="AA97" s="179"/>
      <c r="AB97" s="131">
        <f t="shared" si="216"/>
        <v>0</v>
      </c>
      <c r="AC97" s="129">
        <f t="shared" si="217"/>
        <v>0</v>
      </c>
      <c r="AD97" s="132">
        <f t="shared" si="218"/>
        <v>0</v>
      </c>
      <c r="AE97" s="128">
        <f t="shared" si="219"/>
        <v>0</v>
      </c>
      <c r="AF97" s="129"/>
      <c r="AG97" s="129"/>
      <c r="AH97" s="200"/>
      <c r="AI97" s="206">
        <f t="shared" si="220"/>
        <v>0</v>
      </c>
      <c r="AJ97" s="192"/>
      <c r="AK97" s="133">
        <f t="shared" si="221"/>
        <v>0</v>
      </c>
      <c r="AL97" s="129">
        <f t="shared" si="222"/>
        <v>0</v>
      </c>
      <c r="AM97" s="134">
        <f t="shared" si="223"/>
        <v>0</v>
      </c>
      <c r="AN97" s="114" t="e">
        <f>AM97/AM96</f>
        <v>#DIV/0!</v>
      </c>
      <c r="AO97" s="134"/>
    </row>
    <row r="98" spans="2:41" ht="20.100000000000001" customHeight="1" x14ac:dyDescent="0.3">
      <c r="B98" s="152">
        <v>48</v>
      </c>
      <c r="C98" s="153" t="s">
        <v>197</v>
      </c>
      <c r="D98" s="185" t="s">
        <v>142</v>
      </c>
      <c r="E98" s="185" t="s">
        <v>153</v>
      </c>
      <c r="F98" s="154" t="s">
        <v>58</v>
      </c>
      <c r="G98" s="164">
        <f t="shared" si="209"/>
        <v>0</v>
      </c>
      <c r="H98" s="165"/>
      <c r="I98" s="165"/>
      <c r="J98" s="167"/>
      <c r="K98" s="155">
        <f t="shared" si="210"/>
        <v>0</v>
      </c>
      <c r="L98" s="156"/>
      <c r="M98" s="156"/>
      <c r="N98" s="157"/>
      <c r="O98" s="164">
        <f t="shared" si="211"/>
        <v>0</v>
      </c>
      <c r="P98" s="167"/>
      <c r="Q98" s="155">
        <f t="shared" si="212"/>
        <v>0</v>
      </c>
      <c r="R98" s="157"/>
      <c r="S98" s="164">
        <f t="shared" si="213"/>
        <v>0</v>
      </c>
      <c r="T98" s="165"/>
      <c r="U98" s="166"/>
      <c r="V98" s="164">
        <f t="shared" si="214"/>
        <v>0</v>
      </c>
      <c r="W98" s="167"/>
      <c r="X98" s="155">
        <f t="shared" si="215"/>
        <v>0</v>
      </c>
      <c r="Y98" s="156"/>
      <c r="Z98" s="156"/>
      <c r="AA98" s="215"/>
      <c r="AB98" s="158">
        <f t="shared" si="216"/>
        <v>0</v>
      </c>
      <c r="AC98" s="156">
        <f t="shared" si="217"/>
        <v>0</v>
      </c>
      <c r="AD98" s="159">
        <f t="shared" si="218"/>
        <v>0</v>
      </c>
      <c r="AE98" s="155">
        <f t="shared" si="219"/>
        <v>0</v>
      </c>
      <c r="AF98" s="156"/>
      <c r="AG98" s="156"/>
      <c r="AH98" s="201"/>
      <c r="AI98" s="207">
        <f t="shared" si="220"/>
        <v>0</v>
      </c>
      <c r="AJ98" s="193"/>
      <c r="AK98" s="160">
        <f t="shared" si="221"/>
        <v>0</v>
      </c>
      <c r="AL98" s="156">
        <f t="shared" si="222"/>
        <v>0</v>
      </c>
      <c r="AM98" s="161">
        <f t="shared" si="223"/>
        <v>0</v>
      </c>
      <c r="AN98" s="162"/>
      <c r="AO98" s="161"/>
    </row>
    <row r="99" spans="2:41" ht="20.100000000000001" customHeight="1" x14ac:dyDescent="0.3">
      <c r="B99" s="125"/>
      <c r="C99" s="126"/>
      <c r="D99" s="184"/>
      <c r="E99" s="184"/>
      <c r="F99" s="127" t="s">
        <v>59</v>
      </c>
      <c r="G99" s="175">
        <f t="shared" si="209"/>
        <v>0</v>
      </c>
      <c r="H99" s="176"/>
      <c r="I99" s="176"/>
      <c r="J99" s="178"/>
      <c r="K99" s="175">
        <f t="shared" si="210"/>
        <v>0</v>
      </c>
      <c r="L99" s="176"/>
      <c r="M99" s="176"/>
      <c r="N99" s="177"/>
      <c r="O99" s="175">
        <f t="shared" si="211"/>
        <v>0</v>
      </c>
      <c r="P99" s="178"/>
      <c r="Q99" s="175">
        <f t="shared" si="212"/>
        <v>0</v>
      </c>
      <c r="R99" s="177"/>
      <c r="S99" s="175">
        <f t="shared" si="213"/>
        <v>0</v>
      </c>
      <c r="T99" s="176"/>
      <c r="U99" s="177"/>
      <c r="V99" s="175">
        <f t="shared" si="214"/>
        <v>0</v>
      </c>
      <c r="W99" s="178"/>
      <c r="X99" s="175">
        <f t="shared" si="215"/>
        <v>0</v>
      </c>
      <c r="Y99" s="176"/>
      <c r="Z99" s="176"/>
      <c r="AA99" s="179"/>
      <c r="AB99" s="131">
        <f t="shared" si="216"/>
        <v>0</v>
      </c>
      <c r="AC99" s="129">
        <f t="shared" si="217"/>
        <v>0</v>
      </c>
      <c r="AD99" s="132">
        <f t="shared" si="218"/>
        <v>0</v>
      </c>
      <c r="AE99" s="128">
        <f t="shared" si="219"/>
        <v>0</v>
      </c>
      <c r="AF99" s="129"/>
      <c r="AG99" s="129"/>
      <c r="AH99" s="200"/>
      <c r="AI99" s="206">
        <f t="shared" si="220"/>
        <v>0</v>
      </c>
      <c r="AJ99" s="192"/>
      <c r="AK99" s="133">
        <f t="shared" si="221"/>
        <v>0</v>
      </c>
      <c r="AL99" s="129">
        <f t="shared" si="222"/>
        <v>0</v>
      </c>
      <c r="AM99" s="134">
        <f t="shared" si="223"/>
        <v>0</v>
      </c>
      <c r="AN99" s="114" t="e">
        <f>AM99/AM98</f>
        <v>#DIV/0!</v>
      </c>
      <c r="AO99" s="134"/>
    </row>
    <row r="100" spans="2:41" ht="20.100000000000001" customHeight="1" x14ac:dyDescent="0.3">
      <c r="B100" s="152">
        <v>49</v>
      </c>
      <c r="C100" s="153" t="s">
        <v>198</v>
      </c>
      <c r="D100" s="185" t="s">
        <v>274</v>
      </c>
      <c r="E100" s="185" t="s">
        <v>153</v>
      </c>
      <c r="F100" s="154" t="s">
        <v>58</v>
      </c>
      <c r="G100" s="164">
        <f t="shared" si="209"/>
        <v>0</v>
      </c>
      <c r="H100" s="165"/>
      <c r="I100" s="165"/>
      <c r="J100" s="167"/>
      <c r="K100" s="155">
        <f t="shared" si="210"/>
        <v>0</v>
      </c>
      <c r="L100" s="156"/>
      <c r="M100" s="156"/>
      <c r="N100" s="157"/>
      <c r="O100" s="164">
        <f t="shared" si="211"/>
        <v>0</v>
      </c>
      <c r="P100" s="167"/>
      <c r="Q100" s="155">
        <f t="shared" si="212"/>
        <v>0</v>
      </c>
      <c r="R100" s="157"/>
      <c r="S100" s="164">
        <f t="shared" si="213"/>
        <v>0</v>
      </c>
      <c r="T100" s="165"/>
      <c r="U100" s="166"/>
      <c r="V100" s="164">
        <f t="shared" si="214"/>
        <v>0</v>
      </c>
      <c r="W100" s="167"/>
      <c r="X100" s="155">
        <f t="shared" si="215"/>
        <v>0</v>
      </c>
      <c r="Y100" s="156"/>
      <c r="Z100" s="156"/>
      <c r="AA100" s="215"/>
      <c r="AB100" s="158">
        <f t="shared" si="216"/>
        <v>0</v>
      </c>
      <c r="AC100" s="156">
        <f t="shared" si="217"/>
        <v>0</v>
      </c>
      <c r="AD100" s="159">
        <f t="shared" si="218"/>
        <v>0</v>
      </c>
      <c r="AE100" s="155">
        <f t="shared" si="219"/>
        <v>0</v>
      </c>
      <c r="AF100" s="156"/>
      <c r="AG100" s="156"/>
      <c r="AH100" s="201"/>
      <c r="AI100" s="207">
        <f t="shared" si="220"/>
        <v>0</v>
      </c>
      <c r="AJ100" s="193"/>
      <c r="AK100" s="160">
        <f t="shared" si="221"/>
        <v>0</v>
      </c>
      <c r="AL100" s="156">
        <f t="shared" si="222"/>
        <v>0</v>
      </c>
      <c r="AM100" s="161">
        <f t="shared" si="223"/>
        <v>0</v>
      </c>
      <c r="AN100" s="162"/>
      <c r="AO100" s="161"/>
    </row>
    <row r="101" spans="2:41" ht="20.100000000000001" customHeight="1" x14ac:dyDescent="0.3">
      <c r="B101" s="125"/>
      <c r="C101" s="126"/>
      <c r="D101" s="184"/>
      <c r="E101" s="184"/>
      <c r="F101" s="127" t="s">
        <v>59</v>
      </c>
      <c r="G101" s="175">
        <f t="shared" si="209"/>
        <v>0</v>
      </c>
      <c r="H101" s="176"/>
      <c r="I101" s="176"/>
      <c r="J101" s="178"/>
      <c r="K101" s="175">
        <f t="shared" si="210"/>
        <v>0</v>
      </c>
      <c r="L101" s="176"/>
      <c r="M101" s="176"/>
      <c r="N101" s="177"/>
      <c r="O101" s="175">
        <f t="shared" si="211"/>
        <v>0</v>
      </c>
      <c r="P101" s="178"/>
      <c r="Q101" s="175">
        <f t="shared" si="212"/>
        <v>0</v>
      </c>
      <c r="R101" s="177"/>
      <c r="S101" s="175">
        <f t="shared" si="213"/>
        <v>0</v>
      </c>
      <c r="T101" s="176"/>
      <c r="U101" s="177"/>
      <c r="V101" s="175">
        <f t="shared" si="214"/>
        <v>0</v>
      </c>
      <c r="W101" s="178"/>
      <c r="X101" s="175">
        <f t="shared" si="215"/>
        <v>0</v>
      </c>
      <c r="Y101" s="176"/>
      <c r="Z101" s="176"/>
      <c r="AA101" s="179"/>
      <c r="AB101" s="131">
        <f t="shared" si="216"/>
        <v>0</v>
      </c>
      <c r="AC101" s="129">
        <f t="shared" si="217"/>
        <v>0</v>
      </c>
      <c r="AD101" s="132">
        <f t="shared" si="218"/>
        <v>0</v>
      </c>
      <c r="AE101" s="128">
        <f t="shared" si="219"/>
        <v>0</v>
      </c>
      <c r="AF101" s="129"/>
      <c r="AG101" s="129"/>
      <c r="AH101" s="200"/>
      <c r="AI101" s="206">
        <f t="shared" si="220"/>
        <v>0</v>
      </c>
      <c r="AJ101" s="192"/>
      <c r="AK101" s="133">
        <f t="shared" si="221"/>
        <v>0</v>
      </c>
      <c r="AL101" s="129">
        <f t="shared" si="222"/>
        <v>0</v>
      </c>
      <c r="AM101" s="134">
        <f t="shared" si="223"/>
        <v>0</v>
      </c>
      <c r="AN101" s="114" t="e">
        <f>AM101/AM100</f>
        <v>#DIV/0!</v>
      </c>
      <c r="AO101" s="134"/>
    </row>
    <row r="102" spans="2:41" ht="20.100000000000001" customHeight="1" x14ac:dyDescent="0.3">
      <c r="B102" s="152">
        <v>50</v>
      </c>
      <c r="C102" s="153" t="s">
        <v>199</v>
      </c>
      <c r="D102" s="185" t="s">
        <v>274</v>
      </c>
      <c r="E102" s="185" t="s">
        <v>153</v>
      </c>
      <c r="F102" s="154" t="s">
        <v>58</v>
      </c>
      <c r="G102" s="164">
        <f t="shared" si="209"/>
        <v>0</v>
      </c>
      <c r="H102" s="165"/>
      <c r="I102" s="165"/>
      <c r="J102" s="167"/>
      <c r="K102" s="155">
        <f t="shared" si="210"/>
        <v>0</v>
      </c>
      <c r="L102" s="156"/>
      <c r="M102" s="156"/>
      <c r="N102" s="157"/>
      <c r="O102" s="164">
        <f t="shared" si="211"/>
        <v>0</v>
      </c>
      <c r="P102" s="167"/>
      <c r="Q102" s="155">
        <f t="shared" si="212"/>
        <v>0</v>
      </c>
      <c r="R102" s="157"/>
      <c r="S102" s="164">
        <f t="shared" si="213"/>
        <v>0</v>
      </c>
      <c r="T102" s="165"/>
      <c r="U102" s="166"/>
      <c r="V102" s="164">
        <f t="shared" si="214"/>
        <v>0</v>
      </c>
      <c r="W102" s="167"/>
      <c r="X102" s="155">
        <f t="shared" si="215"/>
        <v>0</v>
      </c>
      <c r="Y102" s="156"/>
      <c r="Z102" s="156"/>
      <c r="AA102" s="215"/>
      <c r="AB102" s="158">
        <f t="shared" si="216"/>
        <v>0</v>
      </c>
      <c r="AC102" s="156">
        <f t="shared" si="217"/>
        <v>0</v>
      </c>
      <c r="AD102" s="159">
        <f t="shared" si="218"/>
        <v>0</v>
      </c>
      <c r="AE102" s="155">
        <f t="shared" si="219"/>
        <v>0</v>
      </c>
      <c r="AF102" s="156"/>
      <c r="AG102" s="156"/>
      <c r="AH102" s="201"/>
      <c r="AI102" s="207">
        <f t="shared" si="220"/>
        <v>0</v>
      </c>
      <c r="AJ102" s="193"/>
      <c r="AK102" s="160">
        <f t="shared" si="221"/>
        <v>0</v>
      </c>
      <c r="AL102" s="156">
        <f t="shared" si="222"/>
        <v>0</v>
      </c>
      <c r="AM102" s="161">
        <f t="shared" si="223"/>
        <v>0</v>
      </c>
      <c r="AN102" s="162"/>
      <c r="AO102" s="161"/>
    </row>
    <row r="103" spans="2:41" ht="20.100000000000001" customHeight="1" x14ac:dyDescent="0.3">
      <c r="B103" s="125"/>
      <c r="C103" s="126"/>
      <c r="D103" s="184"/>
      <c r="E103" s="184"/>
      <c r="F103" s="127" t="s">
        <v>59</v>
      </c>
      <c r="G103" s="175">
        <f t="shared" si="209"/>
        <v>0</v>
      </c>
      <c r="H103" s="176"/>
      <c r="I103" s="176"/>
      <c r="J103" s="178"/>
      <c r="K103" s="175">
        <f t="shared" si="210"/>
        <v>0</v>
      </c>
      <c r="L103" s="176"/>
      <c r="M103" s="176"/>
      <c r="N103" s="177"/>
      <c r="O103" s="175">
        <f t="shared" si="211"/>
        <v>0</v>
      </c>
      <c r="P103" s="178"/>
      <c r="Q103" s="175">
        <f t="shared" si="212"/>
        <v>0</v>
      </c>
      <c r="R103" s="177"/>
      <c r="S103" s="175">
        <f t="shared" si="213"/>
        <v>0</v>
      </c>
      <c r="T103" s="176"/>
      <c r="U103" s="177"/>
      <c r="V103" s="175">
        <f t="shared" si="214"/>
        <v>0</v>
      </c>
      <c r="W103" s="178"/>
      <c r="X103" s="175">
        <f t="shared" si="215"/>
        <v>0</v>
      </c>
      <c r="Y103" s="176"/>
      <c r="Z103" s="176"/>
      <c r="AA103" s="179"/>
      <c r="AB103" s="131">
        <f t="shared" si="216"/>
        <v>0</v>
      </c>
      <c r="AC103" s="129">
        <f t="shared" si="217"/>
        <v>0</v>
      </c>
      <c r="AD103" s="132">
        <f t="shared" si="218"/>
        <v>0</v>
      </c>
      <c r="AE103" s="128">
        <f t="shared" si="219"/>
        <v>0</v>
      </c>
      <c r="AF103" s="129"/>
      <c r="AG103" s="129"/>
      <c r="AH103" s="200"/>
      <c r="AI103" s="206">
        <f t="shared" si="220"/>
        <v>0</v>
      </c>
      <c r="AJ103" s="192"/>
      <c r="AK103" s="133">
        <f t="shared" si="221"/>
        <v>0</v>
      </c>
      <c r="AL103" s="129">
        <f t="shared" si="222"/>
        <v>0</v>
      </c>
      <c r="AM103" s="134">
        <f t="shared" si="223"/>
        <v>0</v>
      </c>
      <c r="AN103" s="114" t="e">
        <f>AM103/AM102</f>
        <v>#DIV/0!</v>
      </c>
      <c r="AO103" s="134"/>
    </row>
    <row r="104" spans="2:41" ht="20.100000000000001" customHeight="1" x14ac:dyDescent="0.3">
      <c r="B104" s="152">
        <v>51</v>
      </c>
      <c r="C104" s="153" t="s">
        <v>200</v>
      </c>
      <c r="D104" s="185" t="s">
        <v>274</v>
      </c>
      <c r="E104" s="185" t="s">
        <v>153</v>
      </c>
      <c r="F104" s="154" t="s">
        <v>58</v>
      </c>
      <c r="G104" s="164">
        <f t="shared" si="209"/>
        <v>0</v>
      </c>
      <c r="H104" s="165"/>
      <c r="I104" s="165"/>
      <c r="J104" s="167"/>
      <c r="K104" s="155">
        <f t="shared" si="210"/>
        <v>0</v>
      </c>
      <c r="L104" s="156"/>
      <c r="M104" s="156"/>
      <c r="N104" s="157"/>
      <c r="O104" s="164">
        <f t="shared" si="211"/>
        <v>0</v>
      </c>
      <c r="P104" s="167"/>
      <c r="Q104" s="155">
        <f t="shared" si="212"/>
        <v>0</v>
      </c>
      <c r="R104" s="157"/>
      <c r="S104" s="164">
        <f t="shared" si="213"/>
        <v>0</v>
      </c>
      <c r="T104" s="165"/>
      <c r="U104" s="166"/>
      <c r="V104" s="164">
        <f t="shared" si="214"/>
        <v>0</v>
      </c>
      <c r="W104" s="167"/>
      <c r="X104" s="155">
        <f t="shared" si="215"/>
        <v>0</v>
      </c>
      <c r="Y104" s="156"/>
      <c r="Z104" s="156"/>
      <c r="AA104" s="215"/>
      <c r="AB104" s="158">
        <f t="shared" si="216"/>
        <v>0</v>
      </c>
      <c r="AC104" s="156">
        <f t="shared" si="217"/>
        <v>0</v>
      </c>
      <c r="AD104" s="159">
        <f t="shared" si="218"/>
        <v>0</v>
      </c>
      <c r="AE104" s="155">
        <f t="shared" si="219"/>
        <v>0</v>
      </c>
      <c r="AF104" s="156"/>
      <c r="AG104" s="156"/>
      <c r="AH104" s="201"/>
      <c r="AI104" s="207">
        <f t="shared" si="220"/>
        <v>0</v>
      </c>
      <c r="AJ104" s="193"/>
      <c r="AK104" s="160">
        <f t="shared" si="221"/>
        <v>0</v>
      </c>
      <c r="AL104" s="156">
        <f t="shared" si="222"/>
        <v>0</v>
      </c>
      <c r="AM104" s="161">
        <f t="shared" si="223"/>
        <v>0</v>
      </c>
      <c r="AN104" s="162"/>
      <c r="AO104" s="161"/>
    </row>
    <row r="105" spans="2:41" ht="20.100000000000001" customHeight="1" x14ac:dyDescent="0.3">
      <c r="B105" s="125"/>
      <c r="C105" s="126"/>
      <c r="D105" s="184"/>
      <c r="E105" s="184"/>
      <c r="F105" s="127" t="s">
        <v>59</v>
      </c>
      <c r="G105" s="175">
        <f t="shared" si="209"/>
        <v>0</v>
      </c>
      <c r="H105" s="176"/>
      <c r="I105" s="176"/>
      <c r="J105" s="178"/>
      <c r="K105" s="175">
        <f t="shared" si="210"/>
        <v>0</v>
      </c>
      <c r="L105" s="176"/>
      <c r="M105" s="176"/>
      <c r="N105" s="177"/>
      <c r="O105" s="175">
        <f t="shared" si="211"/>
        <v>0</v>
      </c>
      <c r="P105" s="178"/>
      <c r="Q105" s="175">
        <f t="shared" si="212"/>
        <v>0</v>
      </c>
      <c r="R105" s="177"/>
      <c r="S105" s="175">
        <f t="shared" si="213"/>
        <v>0</v>
      </c>
      <c r="T105" s="176"/>
      <c r="U105" s="177"/>
      <c r="V105" s="175">
        <f t="shared" si="214"/>
        <v>0</v>
      </c>
      <c r="W105" s="178"/>
      <c r="X105" s="175">
        <f t="shared" si="215"/>
        <v>0</v>
      </c>
      <c r="Y105" s="176"/>
      <c r="Z105" s="176"/>
      <c r="AA105" s="179"/>
      <c r="AB105" s="131">
        <f t="shared" si="216"/>
        <v>0</v>
      </c>
      <c r="AC105" s="129">
        <f t="shared" si="217"/>
        <v>0</v>
      </c>
      <c r="AD105" s="132">
        <f t="shared" si="218"/>
        <v>0</v>
      </c>
      <c r="AE105" s="128">
        <f t="shared" si="219"/>
        <v>0</v>
      </c>
      <c r="AF105" s="129"/>
      <c r="AG105" s="129"/>
      <c r="AH105" s="200"/>
      <c r="AI105" s="206">
        <f t="shared" si="220"/>
        <v>0</v>
      </c>
      <c r="AJ105" s="192"/>
      <c r="AK105" s="133">
        <f t="shared" si="221"/>
        <v>0</v>
      </c>
      <c r="AL105" s="129">
        <f t="shared" si="222"/>
        <v>0</v>
      </c>
      <c r="AM105" s="134">
        <f t="shared" si="223"/>
        <v>0</v>
      </c>
      <c r="AN105" s="114" t="e">
        <f>AM105/AM104</f>
        <v>#DIV/0!</v>
      </c>
      <c r="AO105" s="134"/>
    </row>
    <row r="106" spans="2:41" ht="20.100000000000001" customHeight="1" x14ac:dyDescent="0.3">
      <c r="B106" s="152">
        <v>52</v>
      </c>
      <c r="C106" s="153" t="s">
        <v>201</v>
      </c>
      <c r="D106" s="185" t="s">
        <v>274</v>
      </c>
      <c r="E106" s="185" t="s">
        <v>153</v>
      </c>
      <c r="F106" s="154" t="s">
        <v>58</v>
      </c>
      <c r="G106" s="164">
        <f t="shared" si="209"/>
        <v>0</v>
      </c>
      <c r="H106" s="165"/>
      <c r="I106" s="165"/>
      <c r="J106" s="167"/>
      <c r="K106" s="155">
        <f t="shared" si="210"/>
        <v>0</v>
      </c>
      <c r="L106" s="156"/>
      <c r="M106" s="156"/>
      <c r="N106" s="157"/>
      <c r="O106" s="164">
        <f t="shared" si="211"/>
        <v>0</v>
      </c>
      <c r="P106" s="167"/>
      <c r="Q106" s="155">
        <f t="shared" si="212"/>
        <v>0</v>
      </c>
      <c r="R106" s="157"/>
      <c r="S106" s="164">
        <f t="shared" si="213"/>
        <v>0</v>
      </c>
      <c r="T106" s="165"/>
      <c r="U106" s="166"/>
      <c r="V106" s="164">
        <f t="shared" si="214"/>
        <v>0</v>
      </c>
      <c r="W106" s="167"/>
      <c r="X106" s="155">
        <f t="shared" si="215"/>
        <v>0</v>
      </c>
      <c r="Y106" s="156"/>
      <c r="Z106" s="156"/>
      <c r="AA106" s="215"/>
      <c r="AB106" s="158">
        <f t="shared" si="216"/>
        <v>0</v>
      </c>
      <c r="AC106" s="156">
        <f t="shared" si="217"/>
        <v>0</v>
      </c>
      <c r="AD106" s="159">
        <f t="shared" si="218"/>
        <v>0</v>
      </c>
      <c r="AE106" s="155">
        <f t="shared" si="219"/>
        <v>0</v>
      </c>
      <c r="AF106" s="156"/>
      <c r="AG106" s="156"/>
      <c r="AH106" s="201"/>
      <c r="AI106" s="207">
        <f t="shared" si="220"/>
        <v>0</v>
      </c>
      <c r="AJ106" s="193"/>
      <c r="AK106" s="160">
        <f t="shared" si="221"/>
        <v>0</v>
      </c>
      <c r="AL106" s="156">
        <f t="shared" si="222"/>
        <v>0</v>
      </c>
      <c r="AM106" s="161">
        <f t="shared" si="223"/>
        <v>0</v>
      </c>
      <c r="AN106" s="162"/>
      <c r="AO106" s="161"/>
    </row>
    <row r="107" spans="2:41" ht="20.100000000000001" customHeight="1" x14ac:dyDescent="0.3">
      <c r="B107" s="125"/>
      <c r="C107" s="126"/>
      <c r="D107" s="184"/>
      <c r="E107" s="184"/>
      <c r="F107" s="127" t="s">
        <v>59</v>
      </c>
      <c r="G107" s="175">
        <f t="shared" si="209"/>
        <v>0</v>
      </c>
      <c r="H107" s="176"/>
      <c r="I107" s="176"/>
      <c r="J107" s="178"/>
      <c r="K107" s="175">
        <f t="shared" si="210"/>
        <v>0</v>
      </c>
      <c r="L107" s="176"/>
      <c r="M107" s="176"/>
      <c r="N107" s="177"/>
      <c r="O107" s="175">
        <f t="shared" si="211"/>
        <v>0</v>
      </c>
      <c r="P107" s="178"/>
      <c r="Q107" s="175">
        <f t="shared" si="212"/>
        <v>0</v>
      </c>
      <c r="R107" s="177"/>
      <c r="S107" s="175">
        <f t="shared" si="213"/>
        <v>0</v>
      </c>
      <c r="T107" s="176"/>
      <c r="U107" s="177"/>
      <c r="V107" s="175">
        <f t="shared" si="214"/>
        <v>0</v>
      </c>
      <c r="W107" s="178"/>
      <c r="X107" s="175">
        <f t="shared" si="215"/>
        <v>0</v>
      </c>
      <c r="Y107" s="176"/>
      <c r="Z107" s="176"/>
      <c r="AA107" s="179"/>
      <c r="AB107" s="131">
        <f t="shared" si="216"/>
        <v>0</v>
      </c>
      <c r="AC107" s="129">
        <f t="shared" si="217"/>
        <v>0</v>
      </c>
      <c r="AD107" s="132">
        <f t="shared" si="218"/>
        <v>0</v>
      </c>
      <c r="AE107" s="128">
        <f t="shared" si="219"/>
        <v>0</v>
      </c>
      <c r="AF107" s="129"/>
      <c r="AG107" s="129"/>
      <c r="AH107" s="200"/>
      <c r="AI107" s="206">
        <f t="shared" si="220"/>
        <v>0</v>
      </c>
      <c r="AJ107" s="192"/>
      <c r="AK107" s="133">
        <f t="shared" si="221"/>
        <v>0</v>
      </c>
      <c r="AL107" s="129">
        <f t="shared" si="222"/>
        <v>0</v>
      </c>
      <c r="AM107" s="134">
        <f t="shared" si="223"/>
        <v>0</v>
      </c>
      <c r="AN107" s="114" t="e">
        <f>AM107/AM106</f>
        <v>#DIV/0!</v>
      </c>
      <c r="AO107" s="134"/>
    </row>
    <row r="108" spans="2:41" ht="20.100000000000001" customHeight="1" x14ac:dyDescent="0.3">
      <c r="B108" s="152">
        <v>53</v>
      </c>
      <c r="C108" s="153" t="s">
        <v>202</v>
      </c>
      <c r="D108" s="224" t="s">
        <v>264</v>
      </c>
      <c r="E108" s="185" t="s">
        <v>153</v>
      </c>
      <c r="F108" s="154" t="s">
        <v>58</v>
      </c>
      <c r="G108" s="164">
        <f t="shared" si="209"/>
        <v>0</v>
      </c>
      <c r="H108" s="165"/>
      <c r="I108" s="165"/>
      <c r="J108" s="167"/>
      <c r="K108" s="155">
        <f t="shared" si="210"/>
        <v>0</v>
      </c>
      <c r="L108" s="156"/>
      <c r="M108" s="156"/>
      <c r="N108" s="157"/>
      <c r="O108" s="164">
        <f t="shared" si="211"/>
        <v>0</v>
      </c>
      <c r="P108" s="167"/>
      <c r="Q108" s="155">
        <f t="shared" si="212"/>
        <v>0</v>
      </c>
      <c r="R108" s="157"/>
      <c r="S108" s="164">
        <f t="shared" si="213"/>
        <v>0</v>
      </c>
      <c r="T108" s="165"/>
      <c r="U108" s="166"/>
      <c r="V108" s="164">
        <f t="shared" si="214"/>
        <v>0</v>
      </c>
      <c r="W108" s="167"/>
      <c r="X108" s="155">
        <f t="shared" si="215"/>
        <v>0</v>
      </c>
      <c r="Y108" s="156"/>
      <c r="Z108" s="156"/>
      <c r="AA108" s="215"/>
      <c r="AB108" s="158">
        <f t="shared" si="216"/>
        <v>0</v>
      </c>
      <c r="AC108" s="156">
        <f t="shared" si="217"/>
        <v>0</v>
      </c>
      <c r="AD108" s="159">
        <f t="shared" si="218"/>
        <v>0</v>
      </c>
      <c r="AE108" s="155">
        <f t="shared" si="219"/>
        <v>0</v>
      </c>
      <c r="AF108" s="156"/>
      <c r="AG108" s="156"/>
      <c r="AH108" s="201"/>
      <c r="AI108" s="207">
        <f t="shared" si="220"/>
        <v>0</v>
      </c>
      <c r="AJ108" s="193"/>
      <c r="AK108" s="160">
        <f t="shared" si="221"/>
        <v>0</v>
      </c>
      <c r="AL108" s="156">
        <f t="shared" si="222"/>
        <v>0</v>
      </c>
      <c r="AM108" s="161">
        <f t="shared" si="223"/>
        <v>0</v>
      </c>
      <c r="AN108" s="162"/>
      <c r="AO108" s="161"/>
    </row>
    <row r="109" spans="2:41" ht="20.100000000000001" customHeight="1" x14ac:dyDescent="0.3">
      <c r="B109" s="125"/>
      <c r="C109" s="126"/>
      <c r="D109" s="184"/>
      <c r="E109" s="184"/>
      <c r="F109" s="127" t="s">
        <v>59</v>
      </c>
      <c r="G109" s="175">
        <f t="shared" si="209"/>
        <v>0</v>
      </c>
      <c r="H109" s="176"/>
      <c r="I109" s="176"/>
      <c r="J109" s="178"/>
      <c r="K109" s="175">
        <f t="shared" si="210"/>
        <v>0</v>
      </c>
      <c r="L109" s="176"/>
      <c r="M109" s="176"/>
      <c r="N109" s="177"/>
      <c r="O109" s="175">
        <f t="shared" si="211"/>
        <v>0</v>
      </c>
      <c r="P109" s="178"/>
      <c r="Q109" s="175">
        <f t="shared" si="212"/>
        <v>0</v>
      </c>
      <c r="R109" s="177"/>
      <c r="S109" s="175">
        <f t="shared" si="213"/>
        <v>0</v>
      </c>
      <c r="T109" s="176"/>
      <c r="U109" s="177"/>
      <c r="V109" s="175">
        <f t="shared" si="214"/>
        <v>0</v>
      </c>
      <c r="W109" s="178"/>
      <c r="X109" s="175">
        <f t="shared" si="215"/>
        <v>0</v>
      </c>
      <c r="Y109" s="176"/>
      <c r="Z109" s="176"/>
      <c r="AA109" s="179"/>
      <c r="AB109" s="131">
        <f t="shared" si="216"/>
        <v>0</v>
      </c>
      <c r="AC109" s="129">
        <f t="shared" si="217"/>
        <v>0</v>
      </c>
      <c r="AD109" s="132">
        <f t="shared" si="218"/>
        <v>0</v>
      </c>
      <c r="AE109" s="128">
        <f t="shared" si="219"/>
        <v>0</v>
      </c>
      <c r="AF109" s="129"/>
      <c r="AG109" s="129"/>
      <c r="AH109" s="200"/>
      <c r="AI109" s="206">
        <f t="shared" si="220"/>
        <v>0</v>
      </c>
      <c r="AJ109" s="192"/>
      <c r="AK109" s="133">
        <f t="shared" si="221"/>
        <v>0</v>
      </c>
      <c r="AL109" s="129">
        <f t="shared" si="222"/>
        <v>0</v>
      </c>
      <c r="AM109" s="134">
        <f t="shared" si="223"/>
        <v>0</v>
      </c>
      <c r="AN109" s="114" t="e">
        <f>AM109/AM108</f>
        <v>#DIV/0!</v>
      </c>
      <c r="AO109" s="134"/>
    </row>
    <row r="110" spans="2:41" ht="20.100000000000001" customHeight="1" x14ac:dyDescent="0.3">
      <c r="B110" s="152">
        <v>54</v>
      </c>
      <c r="C110" s="153" t="s">
        <v>203</v>
      </c>
      <c r="D110" s="185" t="s">
        <v>274</v>
      </c>
      <c r="E110" s="185" t="s">
        <v>274</v>
      </c>
      <c r="F110" s="154" t="s">
        <v>58</v>
      </c>
      <c r="G110" s="164">
        <f t="shared" si="209"/>
        <v>0</v>
      </c>
      <c r="H110" s="165"/>
      <c r="I110" s="165"/>
      <c r="J110" s="167"/>
      <c r="K110" s="155">
        <f t="shared" si="210"/>
        <v>0</v>
      </c>
      <c r="L110" s="156"/>
      <c r="M110" s="156"/>
      <c r="N110" s="157"/>
      <c r="O110" s="164">
        <f t="shared" si="211"/>
        <v>0</v>
      </c>
      <c r="P110" s="167"/>
      <c r="Q110" s="155">
        <f t="shared" si="212"/>
        <v>0</v>
      </c>
      <c r="R110" s="157"/>
      <c r="S110" s="164">
        <f t="shared" si="213"/>
        <v>0</v>
      </c>
      <c r="T110" s="165"/>
      <c r="U110" s="166"/>
      <c r="V110" s="164">
        <f t="shared" si="214"/>
        <v>0</v>
      </c>
      <c r="W110" s="167"/>
      <c r="X110" s="155">
        <f t="shared" si="215"/>
        <v>0</v>
      </c>
      <c r="Y110" s="156"/>
      <c r="Z110" s="156"/>
      <c r="AA110" s="215"/>
      <c r="AB110" s="158">
        <f t="shared" si="216"/>
        <v>0</v>
      </c>
      <c r="AC110" s="156">
        <f t="shared" si="217"/>
        <v>0</v>
      </c>
      <c r="AD110" s="159">
        <f t="shared" si="218"/>
        <v>0</v>
      </c>
      <c r="AE110" s="155">
        <f t="shared" si="219"/>
        <v>0</v>
      </c>
      <c r="AF110" s="156"/>
      <c r="AG110" s="156"/>
      <c r="AH110" s="201"/>
      <c r="AI110" s="207">
        <f t="shared" si="220"/>
        <v>0</v>
      </c>
      <c r="AJ110" s="193"/>
      <c r="AK110" s="160">
        <f t="shared" si="221"/>
        <v>0</v>
      </c>
      <c r="AL110" s="156">
        <f t="shared" si="222"/>
        <v>0</v>
      </c>
      <c r="AM110" s="161">
        <f t="shared" si="223"/>
        <v>0</v>
      </c>
      <c r="AN110" s="162"/>
      <c r="AO110" s="161"/>
    </row>
    <row r="111" spans="2:41" ht="20.100000000000001" customHeight="1" x14ac:dyDescent="0.3">
      <c r="B111" s="125"/>
      <c r="C111" s="126"/>
      <c r="D111" s="184"/>
      <c r="E111" s="184"/>
      <c r="F111" s="127" t="s">
        <v>59</v>
      </c>
      <c r="G111" s="175">
        <f t="shared" si="209"/>
        <v>0</v>
      </c>
      <c r="H111" s="176"/>
      <c r="I111" s="176"/>
      <c r="J111" s="178"/>
      <c r="K111" s="175">
        <f t="shared" si="210"/>
        <v>0</v>
      </c>
      <c r="L111" s="176"/>
      <c r="M111" s="176"/>
      <c r="N111" s="177"/>
      <c r="O111" s="175">
        <f t="shared" si="211"/>
        <v>0</v>
      </c>
      <c r="P111" s="178"/>
      <c r="Q111" s="175">
        <f t="shared" si="212"/>
        <v>0</v>
      </c>
      <c r="R111" s="177"/>
      <c r="S111" s="175">
        <f t="shared" si="213"/>
        <v>0</v>
      </c>
      <c r="T111" s="176"/>
      <c r="U111" s="177"/>
      <c r="V111" s="175">
        <f t="shared" si="214"/>
        <v>0</v>
      </c>
      <c r="W111" s="178"/>
      <c r="X111" s="175">
        <f t="shared" si="215"/>
        <v>0</v>
      </c>
      <c r="Y111" s="176"/>
      <c r="Z111" s="176"/>
      <c r="AA111" s="179"/>
      <c r="AB111" s="131">
        <f t="shared" si="216"/>
        <v>0</v>
      </c>
      <c r="AC111" s="129">
        <f t="shared" si="217"/>
        <v>0</v>
      </c>
      <c r="AD111" s="132">
        <f t="shared" si="218"/>
        <v>0</v>
      </c>
      <c r="AE111" s="128">
        <f t="shared" si="219"/>
        <v>0</v>
      </c>
      <c r="AF111" s="129"/>
      <c r="AG111" s="129"/>
      <c r="AH111" s="200"/>
      <c r="AI111" s="206">
        <f t="shared" si="220"/>
        <v>0</v>
      </c>
      <c r="AJ111" s="192"/>
      <c r="AK111" s="133">
        <f t="shared" si="221"/>
        <v>0</v>
      </c>
      <c r="AL111" s="129">
        <f t="shared" si="222"/>
        <v>0</v>
      </c>
      <c r="AM111" s="134">
        <f t="shared" si="223"/>
        <v>0</v>
      </c>
      <c r="AN111" s="114" t="e">
        <f>AM111/AM110</f>
        <v>#DIV/0!</v>
      </c>
      <c r="AO111" s="134"/>
    </row>
    <row r="112" spans="2:41" ht="20.100000000000001" customHeight="1" x14ac:dyDescent="0.3">
      <c r="B112" s="152">
        <v>55</v>
      </c>
      <c r="C112" s="153" t="s">
        <v>204</v>
      </c>
      <c r="D112" s="185" t="s">
        <v>142</v>
      </c>
      <c r="E112" s="185" t="s">
        <v>262</v>
      </c>
      <c r="F112" s="154" t="s">
        <v>58</v>
      </c>
      <c r="G112" s="164">
        <f t="shared" si="209"/>
        <v>0</v>
      </c>
      <c r="H112" s="165"/>
      <c r="I112" s="165"/>
      <c r="J112" s="167"/>
      <c r="K112" s="155">
        <f t="shared" si="210"/>
        <v>0</v>
      </c>
      <c r="L112" s="156"/>
      <c r="M112" s="156"/>
      <c r="N112" s="157"/>
      <c r="O112" s="164">
        <f t="shared" si="211"/>
        <v>0</v>
      </c>
      <c r="P112" s="167"/>
      <c r="Q112" s="155">
        <f t="shared" si="212"/>
        <v>0</v>
      </c>
      <c r="R112" s="157"/>
      <c r="S112" s="164">
        <f t="shared" si="213"/>
        <v>0</v>
      </c>
      <c r="T112" s="165"/>
      <c r="U112" s="166"/>
      <c r="V112" s="164">
        <f t="shared" si="214"/>
        <v>0</v>
      </c>
      <c r="W112" s="167"/>
      <c r="X112" s="155">
        <f t="shared" si="215"/>
        <v>0</v>
      </c>
      <c r="Y112" s="156"/>
      <c r="Z112" s="156"/>
      <c r="AA112" s="215"/>
      <c r="AB112" s="158">
        <f t="shared" si="216"/>
        <v>0</v>
      </c>
      <c r="AC112" s="156">
        <f t="shared" si="217"/>
        <v>0</v>
      </c>
      <c r="AD112" s="159">
        <f t="shared" si="218"/>
        <v>0</v>
      </c>
      <c r="AE112" s="155">
        <f t="shared" si="219"/>
        <v>0</v>
      </c>
      <c r="AF112" s="156"/>
      <c r="AG112" s="156"/>
      <c r="AH112" s="201"/>
      <c r="AI112" s="207">
        <f t="shared" si="220"/>
        <v>0</v>
      </c>
      <c r="AJ112" s="193"/>
      <c r="AK112" s="160">
        <f t="shared" si="221"/>
        <v>0</v>
      </c>
      <c r="AL112" s="156">
        <f t="shared" si="222"/>
        <v>0</v>
      </c>
      <c r="AM112" s="161">
        <f t="shared" si="223"/>
        <v>0</v>
      </c>
      <c r="AN112" s="162"/>
      <c r="AO112" s="161"/>
    </row>
    <row r="113" spans="2:41" ht="20.100000000000001" customHeight="1" x14ac:dyDescent="0.3">
      <c r="B113" s="125"/>
      <c r="C113" s="126"/>
      <c r="D113" s="184"/>
      <c r="E113" s="184"/>
      <c r="F113" s="127" t="s">
        <v>59</v>
      </c>
      <c r="G113" s="175">
        <f t="shared" si="209"/>
        <v>0</v>
      </c>
      <c r="H113" s="176"/>
      <c r="I113" s="176"/>
      <c r="J113" s="178"/>
      <c r="K113" s="175">
        <f t="shared" si="210"/>
        <v>0</v>
      </c>
      <c r="L113" s="176"/>
      <c r="M113" s="176"/>
      <c r="N113" s="177"/>
      <c r="O113" s="175">
        <f t="shared" si="211"/>
        <v>0</v>
      </c>
      <c r="P113" s="178"/>
      <c r="Q113" s="175">
        <f t="shared" si="212"/>
        <v>0</v>
      </c>
      <c r="R113" s="177"/>
      <c r="S113" s="175">
        <f t="shared" si="213"/>
        <v>0</v>
      </c>
      <c r="T113" s="176"/>
      <c r="U113" s="177"/>
      <c r="V113" s="175">
        <f t="shared" si="214"/>
        <v>0</v>
      </c>
      <c r="W113" s="178"/>
      <c r="X113" s="175">
        <f t="shared" si="215"/>
        <v>0</v>
      </c>
      <c r="Y113" s="176"/>
      <c r="Z113" s="176"/>
      <c r="AA113" s="179"/>
      <c r="AB113" s="131">
        <f t="shared" si="216"/>
        <v>0</v>
      </c>
      <c r="AC113" s="129">
        <f t="shared" si="217"/>
        <v>0</v>
      </c>
      <c r="AD113" s="132">
        <f t="shared" si="218"/>
        <v>0</v>
      </c>
      <c r="AE113" s="128">
        <f t="shared" si="219"/>
        <v>0</v>
      </c>
      <c r="AF113" s="129"/>
      <c r="AG113" s="129"/>
      <c r="AH113" s="200"/>
      <c r="AI113" s="206">
        <f t="shared" si="220"/>
        <v>0</v>
      </c>
      <c r="AJ113" s="192"/>
      <c r="AK113" s="133">
        <f t="shared" si="221"/>
        <v>0</v>
      </c>
      <c r="AL113" s="129">
        <f t="shared" si="222"/>
        <v>0</v>
      </c>
      <c r="AM113" s="134">
        <f t="shared" si="223"/>
        <v>0</v>
      </c>
      <c r="AN113" s="114" t="e">
        <f>AM113/AM112</f>
        <v>#DIV/0!</v>
      </c>
      <c r="AO113" s="134"/>
    </row>
    <row r="114" spans="2:41" ht="20.100000000000001" customHeight="1" x14ac:dyDescent="0.3">
      <c r="B114" s="152">
        <v>56</v>
      </c>
      <c r="C114" s="153" t="s">
        <v>205</v>
      </c>
      <c r="D114" s="185" t="s">
        <v>142</v>
      </c>
      <c r="E114" s="185" t="s">
        <v>153</v>
      </c>
      <c r="F114" s="154" t="s">
        <v>58</v>
      </c>
      <c r="G114" s="164">
        <f t="shared" si="209"/>
        <v>0</v>
      </c>
      <c r="H114" s="165"/>
      <c r="I114" s="165"/>
      <c r="J114" s="167"/>
      <c r="K114" s="155">
        <f t="shared" si="210"/>
        <v>0</v>
      </c>
      <c r="L114" s="156"/>
      <c r="M114" s="156"/>
      <c r="N114" s="157"/>
      <c r="O114" s="164">
        <f t="shared" si="211"/>
        <v>0</v>
      </c>
      <c r="P114" s="167"/>
      <c r="Q114" s="155">
        <f t="shared" si="212"/>
        <v>0</v>
      </c>
      <c r="R114" s="157"/>
      <c r="S114" s="164">
        <f t="shared" si="213"/>
        <v>0</v>
      </c>
      <c r="T114" s="165"/>
      <c r="U114" s="166"/>
      <c r="V114" s="164">
        <f t="shared" si="214"/>
        <v>0</v>
      </c>
      <c r="W114" s="167"/>
      <c r="X114" s="155">
        <f t="shared" si="215"/>
        <v>0</v>
      </c>
      <c r="Y114" s="156"/>
      <c r="Z114" s="156"/>
      <c r="AA114" s="215"/>
      <c r="AB114" s="158">
        <f t="shared" si="216"/>
        <v>0</v>
      </c>
      <c r="AC114" s="156">
        <f t="shared" si="217"/>
        <v>0</v>
      </c>
      <c r="AD114" s="159">
        <f t="shared" si="218"/>
        <v>0</v>
      </c>
      <c r="AE114" s="155">
        <f t="shared" si="219"/>
        <v>0</v>
      </c>
      <c r="AF114" s="156"/>
      <c r="AG114" s="156"/>
      <c r="AH114" s="201"/>
      <c r="AI114" s="207">
        <f t="shared" si="220"/>
        <v>0</v>
      </c>
      <c r="AJ114" s="193"/>
      <c r="AK114" s="160">
        <f t="shared" si="221"/>
        <v>0</v>
      </c>
      <c r="AL114" s="156">
        <f t="shared" si="222"/>
        <v>0</v>
      </c>
      <c r="AM114" s="161">
        <f t="shared" si="223"/>
        <v>0</v>
      </c>
      <c r="AN114" s="162"/>
      <c r="AO114" s="161"/>
    </row>
    <row r="115" spans="2:41" ht="20.100000000000001" customHeight="1" x14ac:dyDescent="0.3">
      <c r="B115" s="125"/>
      <c r="C115" s="126"/>
      <c r="D115" s="184"/>
      <c r="E115" s="184"/>
      <c r="F115" s="127" t="s">
        <v>59</v>
      </c>
      <c r="G115" s="175">
        <f t="shared" si="209"/>
        <v>0</v>
      </c>
      <c r="H115" s="176"/>
      <c r="I115" s="176"/>
      <c r="J115" s="178"/>
      <c r="K115" s="175">
        <f t="shared" si="210"/>
        <v>0</v>
      </c>
      <c r="L115" s="176"/>
      <c r="M115" s="176"/>
      <c r="N115" s="177"/>
      <c r="O115" s="175">
        <f t="shared" si="211"/>
        <v>0</v>
      </c>
      <c r="P115" s="178"/>
      <c r="Q115" s="175">
        <f t="shared" si="212"/>
        <v>0</v>
      </c>
      <c r="R115" s="177"/>
      <c r="S115" s="175">
        <f t="shared" si="213"/>
        <v>0</v>
      </c>
      <c r="T115" s="176"/>
      <c r="U115" s="177"/>
      <c r="V115" s="175">
        <f t="shared" si="214"/>
        <v>0</v>
      </c>
      <c r="W115" s="178"/>
      <c r="X115" s="175">
        <f t="shared" si="215"/>
        <v>0</v>
      </c>
      <c r="Y115" s="176"/>
      <c r="Z115" s="176"/>
      <c r="AA115" s="179"/>
      <c r="AB115" s="131">
        <f t="shared" si="216"/>
        <v>0</v>
      </c>
      <c r="AC115" s="129">
        <f t="shared" si="217"/>
        <v>0</v>
      </c>
      <c r="AD115" s="132">
        <f t="shared" si="218"/>
        <v>0</v>
      </c>
      <c r="AE115" s="128">
        <f t="shared" si="219"/>
        <v>0</v>
      </c>
      <c r="AF115" s="129"/>
      <c r="AG115" s="129"/>
      <c r="AH115" s="200"/>
      <c r="AI115" s="206">
        <f t="shared" si="220"/>
        <v>0</v>
      </c>
      <c r="AJ115" s="192"/>
      <c r="AK115" s="133">
        <f t="shared" si="221"/>
        <v>0</v>
      </c>
      <c r="AL115" s="129">
        <f t="shared" si="222"/>
        <v>0</v>
      </c>
      <c r="AM115" s="134">
        <f t="shared" si="223"/>
        <v>0</v>
      </c>
      <c r="AN115" s="114" t="e">
        <f>AM115/AM114</f>
        <v>#DIV/0!</v>
      </c>
      <c r="AO115" s="134"/>
    </row>
    <row r="116" spans="2:41" ht="20.100000000000001" customHeight="1" x14ac:dyDescent="0.3">
      <c r="B116" s="152">
        <v>57</v>
      </c>
      <c r="C116" s="163" t="s">
        <v>207</v>
      </c>
      <c r="D116" s="185" t="s">
        <v>142</v>
      </c>
      <c r="E116" s="185" t="s">
        <v>153</v>
      </c>
      <c r="F116" s="154" t="s">
        <v>58</v>
      </c>
      <c r="G116" s="164">
        <f t="shared" si="209"/>
        <v>0</v>
      </c>
      <c r="H116" s="165"/>
      <c r="I116" s="165"/>
      <c r="J116" s="167"/>
      <c r="K116" s="155">
        <f t="shared" si="210"/>
        <v>0</v>
      </c>
      <c r="L116" s="156"/>
      <c r="M116" s="156"/>
      <c r="N116" s="157"/>
      <c r="O116" s="164">
        <f t="shared" si="211"/>
        <v>0</v>
      </c>
      <c r="P116" s="167"/>
      <c r="Q116" s="155">
        <f t="shared" si="212"/>
        <v>0</v>
      </c>
      <c r="R116" s="157"/>
      <c r="S116" s="164">
        <f t="shared" si="213"/>
        <v>0</v>
      </c>
      <c r="T116" s="165"/>
      <c r="U116" s="166"/>
      <c r="V116" s="164">
        <f t="shared" si="214"/>
        <v>0</v>
      </c>
      <c r="W116" s="167"/>
      <c r="X116" s="155">
        <f t="shared" si="215"/>
        <v>0</v>
      </c>
      <c r="Y116" s="156"/>
      <c r="Z116" s="156"/>
      <c r="AA116" s="215"/>
      <c r="AB116" s="158">
        <f t="shared" si="216"/>
        <v>0</v>
      </c>
      <c r="AC116" s="156">
        <f t="shared" si="217"/>
        <v>0</v>
      </c>
      <c r="AD116" s="159">
        <f t="shared" si="218"/>
        <v>0</v>
      </c>
      <c r="AE116" s="155">
        <f t="shared" si="219"/>
        <v>0</v>
      </c>
      <c r="AF116" s="156"/>
      <c r="AG116" s="156"/>
      <c r="AH116" s="201"/>
      <c r="AI116" s="207">
        <f t="shared" si="220"/>
        <v>0</v>
      </c>
      <c r="AJ116" s="193"/>
      <c r="AK116" s="160">
        <f t="shared" si="221"/>
        <v>0</v>
      </c>
      <c r="AL116" s="156">
        <f t="shared" si="222"/>
        <v>0</v>
      </c>
      <c r="AM116" s="161">
        <f t="shared" si="223"/>
        <v>0</v>
      </c>
      <c r="AN116" s="162"/>
      <c r="AO116" s="161"/>
    </row>
    <row r="117" spans="2:41" ht="20.100000000000001" customHeight="1" x14ac:dyDescent="0.3">
      <c r="B117" s="125"/>
      <c r="C117" s="126"/>
      <c r="D117" s="184"/>
      <c r="E117" s="184"/>
      <c r="F117" s="127" t="s">
        <v>59</v>
      </c>
      <c r="G117" s="175">
        <f t="shared" si="209"/>
        <v>0</v>
      </c>
      <c r="H117" s="176"/>
      <c r="I117" s="176"/>
      <c r="J117" s="178"/>
      <c r="K117" s="175">
        <f t="shared" si="210"/>
        <v>0</v>
      </c>
      <c r="L117" s="176"/>
      <c r="M117" s="176"/>
      <c r="N117" s="177"/>
      <c r="O117" s="175">
        <f t="shared" si="211"/>
        <v>0</v>
      </c>
      <c r="P117" s="178"/>
      <c r="Q117" s="175">
        <f t="shared" si="212"/>
        <v>0</v>
      </c>
      <c r="R117" s="177"/>
      <c r="S117" s="175">
        <f t="shared" si="213"/>
        <v>0</v>
      </c>
      <c r="T117" s="176"/>
      <c r="U117" s="177"/>
      <c r="V117" s="175">
        <f t="shared" si="214"/>
        <v>0</v>
      </c>
      <c r="W117" s="178"/>
      <c r="X117" s="175">
        <f t="shared" si="215"/>
        <v>0</v>
      </c>
      <c r="Y117" s="176"/>
      <c r="Z117" s="176"/>
      <c r="AA117" s="179"/>
      <c r="AB117" s="131">
        <f t="shared" si="216"/>
        <v>0</v>
      </c>
      <c r="AC117" s="129">
        <f t="shared" si="217"/>
        <v>0</v>
      </c>
      <c r="AD117" s="132">
        <f t="shared" si="218"/>
        <v>0</v>
      </c>
      <c r="AE117" s="128">
        <f t="shared" si="219"/>
        <v>0</v>
      </c>
      <c r="AF117" s="129"/>
      <c r="AG117" s="129"/>
      <c r="AH117" s="200"/>
      <c r="AI117" s="206">
        <f t="shared" si="220"/>
        <v>0</v>
      </c>
      <c r="AJ117" s="192"/>
      <c r="AK117" s="133">
        <f t="shared" si="221"/>
        <v>0</v>
      </c>
      <c r="AL117" s="129">
        <f t="shared" si="222"/>
        <v>0</v>
      </c>
      <c r="AM117" s="134">
        <f t="shared" si="223"/>
        <v>0</v>
      </c>
      <c r="AN117" s="114" t="e">
        <f>AM117/AM116</f>
        <v>#DIV/0!</v>
      </c>
      <c r="AO117" s="134"/>
    </row>
    <row r="118" spans="2:41" ht="20.100000000000001" customHeight="1" x14ac:dyDescent="0.3">
      <c r="B118" s="152">
        <v>58</v>
      </c>
      <c r="C118" s="163" t="s">
        <v>206</v>
      </c>
      <c r="D118" s="185" t="s">
        <v>142</v>
      </c>
      <c r="E118" s="185" t="s">
        <v>153</v>
      </c>
      <c r="F118" s="154" t="s">
        <v>58</v>
      </c>
      <c r="G118" s="164">
        <f t="shared" si="209"/>
        <v>0</v>
      </c>
      <c r="H118" s="165"/>
      <c r="I118" s="165"/>
      <c r="J118" s="167"/>
      <c r="K118" s="155">
        <f t="shared" si="210"/>
        <v>0</v>
      </c>
      <c r="L118" s="156"/>
      <c r="M118" s="156"/>
      <c r="N118" s="157"/>
      <c r="O118" s="164">
        <f t="shared" si="211"/>
        <v>0</v>
      </c>
      <c r="P118" s="167"/>
      <c r="Q118" s="155">
        <f t="shared" si="212"/>
        <v>0</v>
      </c>
      <c r="R118" s="157"/>
      <c r="S118" s="164">
        <f t="shared" si="213"/>
        <v>0</v>
      </c>
      <c r="T118" s="165"/>
      <c r="U118" s="166"/>
      <c r="V118" s="164">
        <f t="shared" si="214"/>
        <v>0</v>
      </c>
      <c r="W118" s="167"/>
      <c r="X118" s="155">
        <f t="shared" si="215"/>
        <v>0</v>
      </c>
      <c r="Y118" s="156"/>
      <c r="Z118" s="156"/>
      <c r="AA118" s="215"/>
      <c r="AB118" s="158">
        <f t="shared" si="216"/>
        <v>0</v>
      </c>
      <c r="AC118" s="156">
        <f t="shared" si="217"/>
        <v>0</v>
      </c>
      <c r="AD118" s="159">
        <f t="shared" si="218"/>
        <v>0</v>
      </c>
      <c r="AE118" s="155">
        <f t="shared" si="219"/>
        <v>0</v>
      </c>
      <c r="AF118" s="156"/>
      <c r="AG118" s="156"/>
      <c r="AH118" s="201"/>
      <c r="AI118" s="207">
        <f t="shared" si="220"/>
        <v>0</v>
      </c>
      <c r="AJ118" s="193"/>
      <c r="AK118" s="160">
        <f t="shared" si="221"/>
        <v>0</v>
      </c>
      <c r="AL118" s="156">
        <f t="shared" si="222"/>
        <v>0</v>
      </c>
      <c r="AM118" s="161">
        <f t="shared" si="223"/>
        <v>0</v>
      </c>
      <c r="AN118" s="162"/>
      <c r="AO118" s="161"/>
    </row>
    <row r="119" spans="2:41" ht="20.100000000000001" customHeight="1" x14ac:dyDescent="0.3">
      <c r="B119" s="125"/>
      <c r="C119" s="126"/>
      <c r="D119" s="184"/>
      <c r="E119" s="184"/>
      <c r="F119" s="127" t="s">
        <v>59</v>
      </c>
      <c r="G119" s="175">
        <f t="shared" si="209"/>
        <v>0</v>
      </c>
      <c r="H119" s="176"/>
      <c r="I119" s="176"/>
      <c r="J119" s="178"/>
      <c r="K119" s="175">
        <f t="shared" si="210"/>
        <v>0</v>
      </c>
      <c r="L119" s="176"/>
      <c r="M119" s="176"/>
      <c r="N119" s="177"/>
      <c r="O119" s="175">
        <f t="shared" si="211"/>
        <v>0</v>
      </c>
      <c r="P119" s="178"/>
      <c r="Q119" s="175">
        <f t="shared" si="212"/>
        <v>0</v>
      </c>
      <c r="R119" s="177"/>
      <c r="S119" s="175">
        <f t="shared" si="213"/>
        <v>0</v>
      </c>
      <c r="T119" s="176"/>
      <c r="U119" s="177"/>
      <c r="V119" s="175">
        <f t="shared" si="214"/>
        <v>0</v>
      </c>
      <c r="W119" s="178"/>
      <c r="X119" s="175">
        <f t="shared" si="215"/>
        <v>0</v>
      </c>
      <c r="Y119" s="176"/>
      <c r="Z119" s="176"/>
      <c r="AA119" s="179"/>
      <c r="AB119" s="131">
        <f t="shared" si="216"/>
        <v>0</v>
      </c>
      <c r="AC119" s="129">
        <f t="shared" si="217"/>
        <v>0</v>
      </c>
      <c r="AD119" s="132">
        <f t="shared" si="218"/>
        <v>0</v>
      </c>
      <c r="AE119" s="128">
        <f t="shared" si="219"/>
        <v>0</v>
      </c>
      <c r="AF119" s="129"/>
      <c r="AG119" s="129"/>
      <c r="AH119" s="200"/>
      <c r="AI119" s="206">
        <f t="shared" si="220"/>
        <v>0</v>
      </c>
      <c r="AJ119" s="192"/>
      <c r="AK119" s="133">
        <f t="shared" si="221"/>
        <v>0</v>
      </c>
      <c r="AL119" s="129">
        <f t="shared" si="222"/>
        <v>0</v>
      </c>
      <c r="AM119" s="134">
        <f t="shared" si="223"/>
        <v>0</v>
      </c>
      <c r="AN119" s="114" t="e">
        <f>AM119/AM118</f>
        <v>#DIV/0!</v>
      </c>
      <c r="AO119" s="134"/>
    </row>
    <row r="120" spans="2:41" ht="20.100000000000001" customHeight="1" x14ac:dyDescent="0.3">
      <c r="B120" s="152">
        <v>50</v>
      </c>
      <c r="C120" s="153" t="s">
        <v>208</v>
      </c>
      <c r="D120" s="185" t="s">
        <v>142</v>
      </c>
      <c r="E120" s="185" t="s">
        <v>153</v>
      </c>
      <c r="F120" s="154" t="s">
        <v>58</v>
      </c>
      <c r="G120" s="164">
        <f t="shared" si="209"/>
        <v>0</v>
      </c>
      <c r="H120" s="165"/>
      <c r="I120" s="165"/>
      <c r="J120" s="167"/>
      <c r="K120" s="155">
        <f t="shared" si="210"/>
        <v>0</v>
      </c>
      <c r="L120" s="156"/>
      <c r="M120" s="156"/>
      <c r="N120" s="157"/>
      <c r="O120" s="164">
        <f t="shared" si="211"/>
        <v>0</v>
      </c>
      <c r="P120" s="167"/>
      <c r="Q120" s="155">
        <f t="shared" si="212"/>
        <v>0</v>
      </c>
      <c r="R120" s="157"/>
      <c r="S120" s="164">
        <f t="shared" si="213"/>
        <v>0</v>
      </c>
      <c r="T120" s="165"/>
      <c r="U120" s="166"/>
      <c r="V120" s="164">
        <f t="shared" si="214"/>
        <v>0</v>
      </c>
      <c r="W120" s="167"/>
      <c r="X120" s="155">
        <f t="shared" si="215"/>
        <v>0</v>
      </c>
      <c r="Y120" s="156"/>
      <c r="Z120" s="156"/>
      <c r="AA120" s="215"/>
      <c r="AB120" s="158">
        <f t="shared" si="216"/>
        <v>0</v>
      </c>
      <c r="AC120" s="156">
        <f t="shared" si="217"/>
        <v>0</v>
      </c>
      <c r="AD120" s="159">
        <f t="shared" si="218"/>
        <v>0</v>
      </c>
      <c r="AE120" s="155">
        <f t="shared" si="219"/>
        <v>0</v>
      </c>
      <c r="AF120" s="156"/>
      <c r="AG120" s="156"/>
      <c r="AH120" s="201"/>
      <c r="AI120" s="207">
        <f t="shared" si="220"/>
        <v>0</v>
      </c>
      <c r="AJ120" s="193"/>
      <c r="AK120" s="160">
        <f t="shared" si="221"/>
        <v>0</v>
      </c>
      <c r="AL120" s="156">
        <f t="shared" si="222"/>
        <v>0</v>
      </c>
      <c r="AM120" s="161">
        <f t="shared" si="223"/>
        <v>0</v>
      </c>
      <c r="AN120" s="162"/>
      <c r="AO120" s="161"/>
    </row>
    <row r="121" spans="2:41" ht="20.100000000000001" customHeight="1" x14ac:dyDescent="0.3">
      <c r="B121" s="125"/>
      <c r="C121" s="126"/>
      <c r="D121" s="184"/>
      <c r="E121" s="184"/>
      <c r="F121" s="127" t="s">
        <v>59</v>
      </c>
      <c r="G121" s="175">
        <f t="shared" si="209"/>
        <v>0</v>
      </c>
      <c r="H121" s="176"/>
      <c r="I121" s="176"/>
      <c r="J121" s="178"/>
      <c r="K121" s="175">
        <f t="shared" si="210"/>
        <v>0</v>
      </c>
      <c r="L121" s="176"/>
      <c r="M121" s="176"/>
      <c r="N121" s="177"/>
      <c r="O121" s="175">
        <f t="shared" si="211"/>
        <v>0</v>
      </c>
      <c r="P121" s="178"/>
      <c r="Q121" s="175">
        <f t="shared" si="212"/>
        <v>0</v>
      </c>
      <c r="R121" s="177"/>
      <c r="S121" s="175">
        <f t="shared" si="213"/>
        <v>0</v>
      </c>
      <c r="T121" s="176"/>
      <c r="U121" s="177"/>
      <c r="V121" s="175">
        <f t="shared" si="214"/>
        <v>0</v>
      </c>
      <c r="W121" s="178"/>
      <c r="X121" s="175">
        <f t="shared" si="215"/>
        <v>0</v>
      </c>
      <c r="Y121" s="176"/>
      <c r="Z121" s="176"/>
      <c r="AA121" s="179"/>
      <c r="AB121" s="131">
        <f t="shared" si="216"/>
        <v>0</v>
      </c>
      <c r="AC121" s="129">
        <f t="shared" si="217"/>
        <v>0</v>
      </c>
      <c r="AD121" s="132">
        <f t="shared" si="218"/>
        <v>0</v>
      </c>
      <c r="AE121" s="128">
        <f t="shared" si="219"/>
        <v>0</v>
      </c>
      <c r="AF121" s="129"/>
      <c r="AG121" s="129"/>
      <c r="AH121" s="200"/>
      <c r="AI121" s="206">
        <f t="shared" si="220"/>
        <v>0</v>
      </c>
      <c r="AJ121" s="192"/>
      <c r="AK121" s="133">
        <f t="shared" si="221"/>
        <v>0</v>
      </c>
      <c r="AL121" s="129">
        <f t="shared" si="222"/>
        <v>0</v>
      </c>
      <c r="AM121" s="134">
        <f t="shared" si="223"/>
        <v>0</v>
      </c>
      <c r="AN121" s="114" t="e">
        <f>AM121/AM120</f>
        <v>#DIV/0!</v>
      </c>
      <c r="AO121" s="134"/>
    </row>
    <row r="122" spans="2:41" ht="20.100000000000001" customHeight="1" x14ac:dyDescent="0.3">
      <c r="B122" s="152">
        <v>60</v>
      </c>
      <c r="C122" s="153" t="s">
        <v>209</v>
      </c>
      <c r="D122" s="185" t="s">
        <v>76</v>
      </c>
      <c r="E122" s="185" t="s">
        <v>79</v>
      </c>
      <c r="F122" s="154" t="s">
        <v>58</v>
      </c>
      <c r="G122" s="164">
        <f t="shared" si="209"/>
        <v>0</v>
      </c>
      <c r="H122" s="165"/>
      <c r="I122" s="165"/>
      <c r="J122" s="167"/>
      <c r="K122" s="155">
        <f t="shared" si="210"/>
        <v>0</v>
      </c>
      <c r="L122" s="156"/>
      <c r="M122" s="156"/>
      <c r="N122" s="157"/>
      <c r="O122" s="164">
        <f t="shared" si="211"/>
        <v>0</v>
      </c>
      <c r="P122" s="167"/>
      <c r="Q122" s="155">
        <f t="shared" si="212"/>
        <v>0</v>
      </c>
      <c r="R122" s="157"/>
      <c r="S122" s="164">
        <f t="shared" si="213"/>
        <v>0</v>
      </c>
      <c r="T122" s="165"/>
      <c r="U122" s="166"/>
      <c r="V122" s="164">
        <f t="shared" si="214"/>
        <v>0</v>
      </c>
      <c r="W122" s="167"/>
      <c r="X122" s="155">
        <f t="shared" si="215"/>
        <v>0</v>
      </c>
      <c r="Y122" s="156"/>
      <c r="Z122" s="156"/>
      <c r="AA122" s="215"/>
      <c r="AB122" s="158">
        <f t="shared" si="216"/>
        <v>0</v>
      </c>
      <c r="AC122" s="156">
        <f t="shared" si="217"/>
        <v>0</v>
      </c>
      <c r="AD122" s="159">
        <f t="shared" si="218"/>
        <v>0</v>
      </c>
      <c r="AE122" s="155">
        <f t="shared" si="219"/>
        <v>0</v>
      </c>
      <c r="AF122" s="156"/>
      <c r="AG122" s="156"/>
      <c r="AH122" s="201"/>
      <c r="AI122" s="207">
        <f t="shared" si="220"/>
        <v>0</v>
      </c>
      <c r="AJ122" s="193"/>
      <c r="AK122" s="160">
        <f t="shared" si="221"/>
        <v>0</v>
      </c>
      <c r="AL122" s="156">
        <f t="shared" si="222"/>
        <v>0</v>
      </c>
      <c r="AM122" s="161">
        <f t="shared" si="223"/>
        <v>0</v>
      </c>
      <c r="AN122" s="162"/>
      <c r="AO122" s="161"/>
    </row>
    <row r="123" spans="2:41" ht="20.100000000000001" customHeight="1" x14ac:dyDescent="0.3">
      <c r="B123" s="125"/>
      <c r="C123" s="126"/>
      <c r="D123" s="184"/>
      <c r="E123" s="184"/>
      <c r="F123" s="127" t="s">
        <v>59</v>
      </c>
      <c r="G123" s="175">
        <f t="shared" si="209"/>
        <v>0</v>
      </c>
      <c r="H123" s="176"/>
      <c r="I123" s="176"/>
      <c r="J123" s="178"/>
      <c r="K123" s="175">
        <f t="shared" si="210"/>
        <v>0</v>
      </c>
      <c r="L123" s="176"/>
      <c r="M123" s="176"/>
      <c r="N123" s="177"/>
      <c r="O123" s="175">
        <f t="shared" si="211"/>
        <v>0</v>
      </c>
      <c r="P123" s="178"/>
      <c r="Q123" s="175">
        <f t="shared" si="212"/>
        <v>0</v>
      </c>
      <c r="R123" s="177"/>
      <c r="S123" s="175">
        <f t="shared" si="213"/>
        <v>0</v>
      </c>
      <c r="T123" s="176"/>
      <c r="U123" s="177"/>
      <c r="V123" s="175">
        <f t="shared" si="214"/>
        <v>0</v>
      </c>
      <c r="W123" s="178"/>
      <c r="X123" s="175">
        <f t="shared" si="215"/>
        <v>0</v>
      </c>
      <c r="Y123" s="176"/>
      <c r="Z123" s="176"/>
      <c r="AA123" s="179"/>
      <c r="AB123" s="131">
        <f t="shared" si="216"/>
        <v>0</v>
      </c>
      <c r="AC123" s="129">
        <f t="shared" si="217"/>
        <v>0</v>
      </c>
      <c r="AD123" s="132">
        <f t="shared" si="218"/>
        <v>0</v>
      </c>
      <c r="AE123" s="128">
        <f t="shared" si="219"/>
        <v>0</v>
      </c>
      <c r="AF123" s="129"/>
      <c r="AG123" s="129"/>
      <c r="AH123" s="200"/>
      <c r="AI123" s="206">
        <f t="shared" si="220"/>
        <v>0</v>
      </c>
      <c r="AJ123" s="192"/>
      <c r="AK123" s="133">
        <f t="shared" si="221"/>
        <v>0</v>
      </c>
      <c r="AL123" s="129">
        <f t="shared" si="222"/>
        <v>0</v>
      </c>
      <c r="AM123" s="134">
        <f t="shared" si="223"/>
        <v>0</v>
      </c>
      <c r="AN123" s="114" t="e">
        <f>AM123/AM122</f>
        <v>#DIV/0!</v>
      </c>
      <c r="AO123" s="134"/>
    </row>
    <row r="124" spans="2:41" ht="20.100000000000001" customHeight="1" x14ac:dyDescent="0.3">
      <c r="B124" s="152">
        <v>61</v>
      </c>
      <c r="C124" s="153" t="s">
        <v>210</v>
      </c>
      <c r="D124" s="185" t="s">
        <v>76</v>
      </c>
      <c r="E124" s="185" t="s">
        <v>79</v>
      </c>
      <c r="F124" s="154" t="s">
        <v>58</v>
      </c>
      <c r="G124" s="164">
        <f t="shared" si="209"/>
        <v>0</v>
      </c>
      <c r="H124" s="165"/>
      <c r="I124" s="165"/>
      <c r="J124" s="167"/>
      <c r="K124" s="155">
        <f t="shared" si="210"/>
        <v>0</v>
      </c>
      <c r="L124" s="156"/>
      <c r="M124" s="156"/>
      <c r="N124" s="157"/>
      <c r="O124" s="164">
        <f t="shared" si="211"/>
        <v>0</v>
      </c>
      <c r="P124" s="167"/>
      <c r="Q124" s="155">
        <f t="shared" si="212"/>
        <v>0</v>
      </c>
      <c r="R124" s="157"/>
      <c r="S124" s="164">
        <f t="shared" si="213"/>
        <v>0</v>
      </c>
      <c r="T124" s="165"/>
      <c r="U124" s="166"/>
      <c r="V124" s="164">
        <f t="shared" si="214"/>
        <v>0</v>
      </c>
      <c r="W124" s="167"/>
      <c r="X124" s="155">
        <f t="shared" si="215"/>
        <v>0</v>
      </c>
      <c r="Y124" s="156"/>
      <c r="Z124" s="156"/>
      <c r="AA124" s="215"/>
      <c r="AB124" s="158">
        <f t="shared" si="216"/>
        <v>0</v>
      </c>
      <c r="AC124" s="156">
        <f t="shared" si="217"/>
        <v>0</v>
      </c>
      <c r="AD124" s="159">
        <f t="shared" si="218"/>
        <v>0</v>
      </c>
      <c r="AE124" s="155">
        <f t="shared" si="219"/>
        <v>0</v>
      </c>
      <c r="AF124" s="156"/>
      <c r="AG124" s="156"/>
      <c r="AH124" s="201"/>
      <c r="AI124" s="207">
        <f t="shared" si="220"/>
        <v>0</v>
      </c>
      <c r="AJ124" s="193"/>
      <c r="AK124" s="160">
        <f t="shared" si="221"/>
        <v>0</v>
      </c>
      <c r="AL124" s="156">
        <f t="shared" si="222"/>
        <v>0</v>
      </c>
      <c r="AM124" s="161">
        <f t="shared" si="223"/>
        <v>0</v>
      </c>
      <c r="AN124" s="162"/>
      <c r="AO124" s="161"/>
    </row>
    <row r="125" spans="2:41" ht="20.100000000000001" customHeight="1" x14ac:dyDescent="0.3">
      <c r="B125" s="125"/>
      <c r="C125" s="126"/>
      <c r="D125" s="184"/>
      <c r="E125" s="184"/>
      <c r="F125" s="127" t="s">
        <v>59</v>
      </c>
      <c r="G125" s="175">
        <f t="shared" si="209"/>
        <v>0</v>
      </c>
      <c r="H125" s="176"/>
      <c r="I125" s="176"/>
      <c r="J125" s="178"/>
      <c r="K125" s="175">
        <f t="shared" si="210"/>
        <v>0</v>
      </c>
      <c r="L125" s="176"/>
      <c r="M125" s="176"/>
      <c r="N125" s="177"/>
      <c r="O125" s="175">
        <f t="shared" si="211"/>
        <v>0</v>
      </c>
      <c r="P125" s="178"/>
      <c r="Q125" s="175">
        <f t="shared" si="212"/>
        <v>0</v>
      </c>
      <c r="R125" s="177"/>
      <c r="S125" s="175">
        <f t="shared" si="213"/>
        <v>0</v>
      </c>
      <c r="T125" s="176"/>
      <c r="U125" s="177"/>
      <c r="V125" s="175">
        <f t="shared" si="214"/>
        <v>0</v>
      </c>
      <c r="W125" s="178"/>
      <c r="X125" s="175">
        <f t="shared" si="215"/>
        <v>0</v>
      </c>
      <c r="Y125" s="176"/>
      <c r="Z125" s="176"/>
      <c r="AA125" s="179"/>
      <c r="AB125" s="131">
        <f t="shared" si="216"/>
        <v>0</v>
      </c>
      <c r="AC125" s="129">
        <f t="shared" si="217"/>
        <v>0</v>
      </c>
      <c r="AD125" s="132">
        <f t="shared" si="218"/>
        <v>0</v>
      </c>
      <c r="AE125" s="128">
        <f t="shared" si="219"/>
        <v>0</v>
      </c>
      <c r="AF125" s="129"/>
      <c r="AG125" s="129"/>
      <c r="AH125" s="200"/>
      <c r="AI125" s="206">
        <f t="shared" si="220"/>
        <v>0</v>
      </c>
      <c r="AJ125" s="192"/>
      <c r="AK125" s="133">
        <f t="shared" si="221"/>
        <v>0</v>
      </c>
      <c r="AL125" s="129">
        <f t="shared" si="222"/>
        <v>0</v>
      </c>
      <c r="AM125" s="134">
        <f t="shared" si="223"/>
        <v>0</v>
      </c>
      <c r="AN125" s="114" t="e">
        <f>AM125/AM124</f>
        <v>#DIV/0!</v>
      </c>
      <c r="AO125" s="134"/>
    </row>
    <row r="126" spans="2:41" ht="20.100000000000001" customHeight="1" x14ac:dyDescent="0.3">
      <c r="B126" s="104">
        <v>62</v>
      </c>
      <c r="C126" s="105" t="s">
        <v>211</v>
      </c>
      <c r="D126" s="183" t="s">
        <v>76</v>
      </c>
      <c r="E126" s="183" t="s">
        <v>79</v>
      </c>
      <c r="F126" s="106" t="s">
        <v>58</v>
      </c>
      <c r="G126" s="107">
        <f t="shared" si="2"/>
        <v>0</v>
      </c>
      <c r="H126" s="108"/>
      <c r="I126" s="108"/>
      <c r="J126" s="109"/>
      <c r="K126" s="107">
        <f t="shared" si="3"/>
        <v>0</v>
      </c>
      <c r="L126" s="108"/>
      <c r="M126" s="108"/>
      <c r="N126" s="109"/>
      <c r="O126" s="107">
        <f t="shared" si="4"/>
        <v>0</v>
      </c>
      <c r="P126" s="109"/>
      <c r="Q126" s="107">
        <f t="shared" si="5"/>
        <v>0</v>
      </c>
      <c r="R126" s="109"/>
      <c r="S126" s="107">
        <f t="shared" si="6"/>
        <v>0</v>
      </c>
      <c r="T126" s="108"/>
      <c r="U126" s="109"/>
      <c r="V126" s="107">
        <f t="shared" si="7"/>
        <v>0</v>
      </c>
      <c r="W126" s="109"/>
      <c r="X126" s="107">
        <f t="shared" si="8"/>
        <v>0</v>
      </c>
      <c r="Y126" s="108"/>
      <c r="Z126" s="108"/>
      <c r="AA126" s="109"/>
      <c r="AB126" s="110">
        <f t="shared" si="9"/>
        <v>0</v>
      </c>
      <c r="AC126" s="108">
        <f t="shared" si="108"/>
        <v>0</v>
      </c>
      <c r="AD126" s="111">
        <f t="shared" si="10"/>
        <v>0</v>
      </c>
      <c r="AE126" s="107">
        <f t="shared" si="11"/>
        <v>0</v>
      </c>
      <c r="AF126" s="108"/>
      <c r="AG126" s="108"/>
      <c r="AH126" s="199"/>
      <c r="AI126" s="205">
        <f t="shared" si="152"/>
        <v>0</v>
      </c>
      <c r="AJ126" s="191"/>
      <c r="AK126" s="112">
        <f t="shared" si="153"/>
        <v>0</v>
      </c>
      <c r="AL126" s="108">
        <f t="shared" si="111"/>
        <v>0</v>
      </c>
      <c r="AM126" s="113">
        <f t="shared" si="14"/>
        <v>0</v>
      </c>
      <c r="AN126" s="114"/>
      <c r="AO126" s="113"/>
    </row>
    <row r="127" spans="2:41" ht="20.100000000000001" customHeight="1" thickBot="1" x14ac:dyDescent="0.35">
      <c r="B127" s="135"/>
      <c r="C127" s="136"/>
      <c r="D127" s="97"/>
      <c r="E127" s="97"/>
      <c r="F127" s="137" t="s">
        <v>59</v>
      </c>
      <c r="G127" s="138">
        <f t="shared" si="2"/>
        <v>0</v>
      </c>
      <c r="H127" s="139"/>
      <c r="I127" s="139"/>
      <c r="J127" s="140"/>
      <c r="K127" s="138">
        <f t="shared" si="3"/>
        <v>0</v>
      </c>
      <c r="L127" s="139"/>
      <c r="M127" s="139"/>
      <c r="N127" s="140"/>
      <c r="O127" s="138">
        <f t="shared" si="4"/>
        <v>0</v>
      </c>
      <c r="P127" s="140"/>
      <c r="Q127" s="138">
        <f t="shared" si="5"/>
        <v>0</v>
      </c>
      <c r="R127" s="140"/>
      <c r="S127" s="138">
        <f t="shared" si="6"/>
        <v>0</v>
      </c>
      <c r="T127" s="139"/>
      <c r="U127" s="140"/>
      <c r="V127" s="138">
        <f t="shared" si="7"/>
        <v>0</v>
      </c>
      <c r="W127" s="140"/>
      <c r="X127" s="138">
        <f t="shared" si="8"/>
        <v>0</v>
      </c>
      <c r="Y127" s="139"/>
      <c r="Z127" s="139"/>
      <c r="AA127" s="140"/>
      <c r="AB127" s="141">
        <f t="shared" si="9"/>
        <v>0</v>
      </c>
      <c r="AC127" s="139">
        <f t="shared" si="108"/>
        <v>0</v>
      </c>
      <c r="AD127" s="142">
        <f t="shared" si="10"/>
        <v>0</v>
      </c>
      <c r="AE127" s="138">
        <f t="shared" si="11"/>
        <v>0</v>
      </c>
      <c r="AF127" s="139"/>
      <c r="AG127" s="139"/>
      <c r="AH127" s="202"/>
      <c r="AI127" s="208">
        <f t="shared" si="152"/>
        <v>0</v>
      </c>
      <c r="AJ127" s="194"/>
      <c r="AK127" s="143">
        <f t="shared" si="153"/>
        <v>0</v>
      </c>
      <c r="AL127" s="139">
        <f t="shared" si="111"/>
        <v>0</v>
      </c>
      <c r="AM127" s="144">
        <f t="shared" si="14"/>
        <v>0</v>
      </c>
      <c r="AN127" s="114" t="e">
        <f>AM127/AM126</f>
        <v>#DIV/0!</v>
      </c>
      <c r="AO127" s="144"/>
    </row>
    <row r="128" spans="2:41" ht="20.100000000000001" customHeight="1" thickTop="1" x14ac:dyDescent="0.3">
      <c r="B128" s="104"/>
      <c r="C128" s="105" t="s">
        <v>0</v>
      </c>
      <c r="D128" s="183"/>
      <c r="E128" s="183"/>
      <c r="F128" s="106" t="s">
        <v>58</v>
      </c>
      <c r="G128" s="107">
        <f t="shared" ref="G128:AM128" si="224">SUMPRODUCT(($F$4:$F$127=$F$128)*(G$4:G$127))</f>
        <v>0</v>
      </c>
      <c r="H128" s="108">
        <f t="shared" si="224"/>
        <v>0</v>
      </c>
      <c r="I128" s="108">
        <f t="shared" si="224"/>
        <v>0</v>
      </c>
      <c r="J128" s="109">
        <f t="shared" si="224"/>
        <v>0</v>
      </c>
      <c r="K128" s="107">
        <f t="shared" si="224"/>
        <v>0</v>
      </c>
      <c r="L128" s="108">
        <f t="shared" si="224"/>
        <v>0</v>
      </c>
      <c r="M128" s="108">
        <f t="shared" si="224"/>
        <v>0</v>
      </c>
      <c r="N128" s="109">
        <f t="shared" si="224"/>
        <v>0</v>
      </c>
      <c r="O128" s="107">
        <f t="shared" si="224"/>
        <v>0</v>
      </c>
      <c r="P128" s="109">
        <f t="shared" si="224"/>
        <v>0</v>
      </c>
      <c r="Q128" s="107">
        <f t="shared" si="224"/>
        <v>0</v>
      </c>
      <c r="R128" s="109">
        <f t="shared" si="224"/>
        <v>0</v>
      </c>
      <c r="S128" s="107">
        <f t="shared" si="224"/>
        <v>0</v>
      </c>
      <c r="T128" s="108">
        <f t="shared" si="224"/>
        <v>0</v>
      </c>
      <c r="U128" s="109">
        <f t="shared" si="224"/>
        <v>0</v>
      </c>
      <c r="V128" s="107">
        <f t="shared" si="224"/>
        <v>0</v>
      </c>
      <c r="W128" s="109">
        <f t="shared" si="224"/>
        <v>0</v>
      </c>
      <c r="X128" s="107">
        <f t="shared" si="224"/>
        <v>0</v>
      </c>
      <c r="Y128" s="108">
        <f t="shared" si="224"/>
        <v>0</v>
      </c>
      <c r="Z128" s="108">
        <f t="shared" si="224"/>
        <v>0</v>
      </c>
      <c r="AA128" s="109">
        <f t="shared" si="224"/>
        <v>0</v>
      </c>
      <c r="AB128" s="110">
        <f t="shared" si="224"/>
        <v>0</v>
      </c>
      <c r="AC128" s="108">
        <f t="shared" si="224"/>
        <v>0</v>
      </c>
      <c r="AD128" s="111">
        <f t="shared" si="224"/>
        <v>0</v>
      </c>
      <c r="AE128" s="107">
        <f t="shared" si="224"/>
        <v>0</v>
      </c>
      <c r="AF128" s="108">
        <f t="shared" si="224"/>
        <v>0</v>
      </c>
      <c r="AG128" s="108">
        <f t="shared" si="224"/>
        <v>0</v>
      </c>
      <c r="AH128" s="199">
        <f t="shared" si="224"/>
        <v>0</v>
      </c>
      <c r="AI128" s="205">
        <f t="shared" si="224"/>
        <v>0</v>
      </c>
      <c r="AJ128" s="191">
        <f t="shared" si="224"/>
        <v>0</v>
      </c>
      <c r="AK128" s="112">
        <f t="shared" si="224"/>
        <v>0</v>
      </c>
      <c r="AL128" s="108">
        <f t="shared" si="224"/>
        <v>0</v>
      </c>
      <c r="AM128" s="113">
        <f t="shared" si="224"/>
        <v>0</v>
      </c>
      <c r="AN128" s="114"/>
      <c r="AO128" s="113"/>
    </row>
    <row r="129" spans="2:41" ht="20.100000000000001" customHeight="1" thickBot="1" x14ac:dyDescent="0.35">
      <c r="B129" s="115"/>
      <c r="C129" s="116"/>
      <c r="D129" s="186"/>
      <c r="E129" s="186"/>
      <c r="F129" s="117" t="s">
        <v>59</v>
      </c>
      <c r="G129" s="118">
        <f t="shared" ref="G129:AM129" si="225">SUMPRODUCT(($F$4:$F$127=$F$129)*(G$4:G$127))</f>
        <v>0</v>
      </c>
      <c r="H129" s="119">
        <f t="shared" si="225"/>
        <v>0</v>
      </c>
      <c r="I129" s="119">
        <f t="shared" si="225"/>
        <v>0</v>
      </c>
      <c r="J129" s="120">
        <f t="shared" si="225"/>
        <v>0</v>
      </c>
      <c r="K129" s="118">
        <f t="shared" si="225"/>
        <v>0</v>
      </c>
      <c r="L129" s="119">
        <f t="shared" si="225"/>
        <v>0</v>
      </c>
      <c r="M129" s="119">
        <f t="shared" si="225"/>
        <v>0</v>
      </c>
      <c r="N129" s="120">
        <f t="shared" si="225"/>
        <v>0</v>
      </c>
      <c r="O129" s="118">
        <f t="shared" si="225"/>
        <v>0</v>
      </c>
      <c r="P129" s="120">
        <f t="shared" si="225"/>
        <v>0</v>
      </c>
      <c r="Q129" s="118">
        <f t="shared" si="225"/>
        <v>0</v>
      </c>
      <c r="R129" s="120">
        <f t="shared" si="225"/>
        <v>0</v>
      </c>
      <c r="S129" s="118">
        <f t="shared" si="225"/>
        <v>0</v>
      </c>
      <c r="T129" s="119">
        <f t="shared" si="225"/>
        <v>0</v>
      </c>
      <c r="U129" s="120">
        <f t="shared" si="225"/>
        <v>0</v>
      </c>
      <c r="V129" s="118">
        <f t="shared" si="225"/>
        <v>0</v>
      </c>
      <c r="W129" s="120">
        <f t="shared" si="225"/>
        <v>0</v>
      </c>
      <c r="X129" s="118">
        <f t="shared" si="225"/>
        <v>0</v>
      </c>
      <c r="Y129" s="119">
        <f t="shared" si="225"/>
        <v>0</v>
      </c>
      <c r="Z129" s="119">
        <f t="shared" si="225"/>
        <v>0</v>
      </c>
      <c r="AA129" s="120">
        <f t="shared" si="225"/>
        <v>0</v>
      </c>
      <c r="AB129" s="121">
        <f t="shared" si="225"/>
        <v>0</v>
      </c>
      <c r="AC129" s="119">
        <f t="shared" si="225"/>
        <v>0</v>
      </c>
      <c r="AD129" s="122">
        <f t="shared" si="225"/>
        <v>0</v>
      </c>
      <c r="AE129" s="118">
        <f t="shared" si="225"/>
        <v>0</v>
      </c>
      <c r="AF129" s="119">
        <f t="shared" si="225"/>
        <v>0</v>
      </c>
      <c r="AG129" s="119">
        <f t="shared" si="225"/>
        <v>0</v>
      </c>
      <c r="AH129" s="203">
        <f t="shared" si="225"/>
        <v>0</v>
      </c>
      <c r="AI129" s="209">
        <f t="shared" si="225"/>
        <v>0</v>
      </c>
      <c r="AJ129" s="195">
        <f t="shared" si="225"/>
        <v>0</v>
      </c>
      <c r="AK129" s="123">
        <f t="shared" si="225"/>
        <v>0</v>
      </c>
      <c r="AL129" s="119">
        <f t="shared" si="225"/>
        <v>0</v>
      </c>
      <c r="AM129" s="124">
        <f t="shared" si="225"/>
        <v>0</v>
      </c>
      <c r="AN129" s="114" t="e">
        <f>AM129/AM128</f>
        <v>#DIV/0!</v>
      </c>
      <c r="AO129" s="124"/>
    </row>
    <row r="131" spans="2:41" ht="16.2" x14ac:dyDescent="0.3">
      <c r="B131" s="180" t="s">
        <v>213</v>
      </c>
    </row>
    <row r="132" spans="2:41" x14ac:dyDescent="0.3">
      <c r="B132" s="95" t="s">
        <v>214</v>
      </c>
    </row>
    <row r="133" spans="2:41" x14ac:dyDescent="0.3">
      <c r="B133" s="95">
        <v>2</v>
      </c>
      <c r="C133" s="95" t="s">
        <v>73</v>
      </c>
    </row>
    <row r="134" spans="2:41" x14ac:dyDescent="0.3">
      <c r="B134" s="95">
        <v>1</v>
      </c>
      <c r="C134" s="95" t="s">
        <v>70</v>
      </c>
    </row>
    <row r="135" spans="2:41" x14ac:dyDescent="0.3">
      <c r="B135" s="95" t="s">
        <v>69</v>
      </c>
    </row>
  </sheetData>
  <mergeCells count="2">
    <mergeCell ref="C2:C3"/>
    <mergeCell ref="AO2:AO3"/>
  </mergeCells>
  <phoneticPr fontId="3"/>
  <conditionalFormatting sqref="F4:AM129">
    <cfRule type="expression" dxfId="3" priority="1">
      <formula>$F4="標準金額"</formula>
    </cfRule>
  </conditionalFormatting>
  <conditionalFormatting sqref="AO4:AO129">
    <cfRule type="expression" dxfId="2" priority="4">
      <formula>$F4="標準金額"</formula>
    </cfRule>
  </conditionalFormatting>
  <pageMargins left="0.23622047244094491" right="0.23622047244094491" top="0.74803149606299213" bottom="0.74803149606299213" header="0.31496062992125984" footer="0.31496062992125984"/>
  <pageSetup paperSize="8" scale="27" fitToWidth="0" orientation="landscape" horizontalDpi="300" verticalDpi="300" r:id="rId1"/>
  <headerFooter>
    <oddHeader>&amp;L様式１ 見積書・見積詳細書　（&amp;A）　</oddHeader>
  </headerFooter>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12"/>
  <sheetViews>
    <sheetView zoomScale="90" zoomScaleNormal="90" workbookViewId="0">
      <pane xSplit="6" ySplit="3" topLeftCell="G4" activePane="bottomRight" state="frozen"/>
      <selection activeCell="AO124" sqref="AO124"/>
      <selection pane="topRight" activeCell="AO124" sqref="AO124"/>
      <selection pane="bottomLeft" activeCell="AO124" sqref="AO124"/>
      <selection pane="bottomRight"/>
    </sheetView>
  </sheetViews>
  <sheetFormatPr defaultColWidth="8.81640625" defaultRowHeight="15" x14ac:dyDescent="0.3"/>
  <cols>
    <col min="1" max="1" width="2.08984375" style="95" customWidth="1"/>
    <col min="2" max="2" width="3.54296875" style="95" customWidth="1"/>
    <col min="3" max="3" width="29.08984375" style="95" customWidth="1"/>
    <col min="4" max="5" width="6.81640625" style="103" customWidth="1"/>
    <col min="6" max="6" width="8.81640625" style="95"/>
    <col min="7" max="17" width="16" style="145" customWidth="1"/>
    <col min="18" max="18" width="17.1796875" style="145" customWidth="1"/>
    <col min="19" max="19" width="16" style="145" customWidth="1"/>
    <col min="20" max="20" width="18.1796875" style="145" customWidth="1"/>
    <col min="21" max="26" width="16" style="145" customWidth="1"/>
    <col min="27" max="27" width="18.1796875" style="145" customWidth="1"/>
    <col min="28" max="28" width="8.81640625" style="95" hidden="1" customWidth="1"/>
    <col min="29" max="29" width="46.08984375" style="95" customWidth="1"/>
    <col min="30" max="16384" width="8.81640625" style="95"/>
  </cols>
  <sheetData>
    <row r="1" spans="2:29" ht="19.2" thickBot="1" x14ac:dyDescent="0.4">
      <c r="B1" s="217" t="s">
        <v>215</v>
      </c>
      <c r="Z1" s="145" t="s">
        <v>148</v>
      </c>
    </row>
    <row r="2" spans="2:29" x14ac:dyDescent="0.3">
      <c r="B2" s="87"/>
      <c r="C2" s="249" t="s">
        <v>71</v>
      </c>
      <c r="D2" s="182"/>
      <c r="E2" s="182"/>
      <c r="F2" s="88"/>
      <c r="G2" s="89" t="s">
        <v>39</v>
      </c>
      <c r="H2" s="91"/>
      <c r="I2" s="89" t="s">
        <v>40</v>
      </c>
      <c r="J2" s="90"/>
      <c r="K2" s="90"/>
      <c r="L2" s="91"/>
      <c r="M2" s="89" t="s">
        <v>249</v>
      </c>
      <c r="N2" s="91"/>
      <c r="O2" s="89" t="s">
        <v>250</v>
      </c>
      <c r="P2" s="90"/>
      <c r="Q2" s="91"/>
      <c r="R2" s="92" t="s">
        <v>251</v>
      </c>
      <c r="S2" s="93"/>
      <c r="T2" s="91"/>
      <c r="U2" s="89" t="s">
        <v>252</v>
      </c>
      <c r="V2" s="90"/>
      <c r="W2" s="90"/>
      <c r="X2" s="196"/>
      <c r="Y2" s="92" t="s">
        <v>253</v>
      </c>
      <c r="Z2" s="90"/>
      <c r="AA2" s="94"/>
      <c r="AB2" s="95" t="s">
        <v>47</v>
      </c>
      <c r="AC2" s="251" t="s">
        <v>72</v>
      </c>
    </row>
    <row r="3" spans="2:29" s="103" customFormat="1" ht="30.6" thickBot="1" x14ac:dyDescent="0.35">
      <c r="B3" s="96" t="s">
        <v>143</v>
      </c>
      <c r="C3" s="250"/>
      <c r="D3" s="181" t="s">
        <v>212</v>
      </c>
      <c r="E3" s="181" t="s">
        <v>78</v>
      </c>
      <c r="F3" s="97"/>
      <c r="G3" s="98" t="s">
        <v>48</v>
      </c>
      <c r="H3" s="148" t="s">
        <v>217</v>
      </c>
      <c r="I3" s="98" t="s">
        <v>48</v>
      </c>
      <c r="J3" s="149" t="s">
        <v>218</v>
      </c>
      <c r="K3" s="149" t="s">
        <v>219</v>
      </c>
      <c r="L3" s="150" t="s">
        <v>220</v>
      </c>
      <c r="M3" s="98" t="s">
        <v>48</v>
      </c>
      <c r="N3" s="150" t="s">
        <v>221</v>
      </c>
      <c r="O3" s="98" t="s">
        <v>48</v>
      </c>
      <c r="P3" s="147" t="s">
        <v>222</v>
      </c>
      <c r="Q3" s="148" t="s">
        <v>223</v>
      </c>
      <c r="R3" s="101" t="s">
        <v>55</v>
      </c>
      <c r="S3" s="99" t="s">
        <v>56</v>
      </c>
      <c r="T3" s="100" t="s">
        <v>57</v>
      </c>
      <c r="U3" s="98" t="s">
        <v>48</v>
      </c>
      <c r="V3" s="147" t="s">
        <v>65</v>
      </c>
      <c r="W3" s="147" t="s">
        <v>66</v>
      </c>
      <c r="X3" s="198" t="s">
        <v>111</v>
      </c>
      <c r="Y3" s="101" t="s">
        <v>55</v>
      </c>
      <c r="Z3" s="99" t="s">
        <v>56</v>
      </c>
      <c r="AA3" s="102" t="s">
        <v>57</v>
      </c>
      <c r="AB3" s="103">
        <v>0.1</v>
      </c>
      <c r="AC3" s="252"/>
    </row>
    <row r="4" spans="2:29" ht="20.100000000000001" customHeight="1" thickTop="1" x14ac:dyDescent="0.3">
      <c r="B4" s="104">
        <v>1</v>
      </c>
      <c r="C4" s="105" t="s">
        <v>216</v>
      </c>
      <c r="D4" s="183" t="s">
        <v>76</v>
      </c>
      <c r="E4" s="183" t="s">
        <v>79</v>
      </c>
      <c r="F4" s="106" t="s">
        <v>58</v>
      </c>
      <c r="G4" s="107">
        <f>SUM(H4:H4)</f>
        <v>0</v>
      </c>
      <c r="H4" s="109"/>
      <c r="I4" s="107">
        <f>SUM(J4:L4)</f>
        <v>0</v>
      </c>
      <c r="J4" s="108"/>
      <c r="K4" s="108"/>
      <c r="L4" s="109"/>
      <c r="M4" s="107">
        <f>SUM(N4:N4)</f>
        <v>0</v>
      </c>
      <c r="N4" s="109"/>
      <c r="O4" s="107">
        <f>SUM(P4:Q4)</f>
        <v>0</v>
      </c>
      <c r="P4" s="108"/>
      <c r="Q4" s="109"/>
      <c r="R4" s="110">
        <f>G4+I4+M4+O4</f>
        <v>0</v>
      </c>
      <c r="S4" s="108">
        <f>ROUNDDOWN(R4*$AB$3,0)</f>
        <v>0</v>
      </c>
      <c r="T4" s="111">
        <f>R4+S4</f>
        <v>0</v>
      </c>
      <c r="U4" s="107">
        <f>SUM(V4:X4)</f>
        <v>0</v>
      </c>
      <c r="V4" s="108"/>
      <c r="W4" s="108"/>
      <c r="X4" s="199"/>
      <c r="Y4" s="112">
        <f>R4+U4</f>
        <v>0</v>
      </c>
      <c r="Z4" s="108">
        <f>ROUNDDOWN(Y4*$AB$3,0)</f>
        <v>0</v>
      </c>
      <c r="AA4" s="113">
        <f>Y4+Z4</f>
        <v>0</v>
      </c>
      <c r="AB4" s="114"/>
      <c r="AC4" s="113"/>
    </row>
    <row r="5" spans="2:29" ht="20.100000000000001" customHeight="1" x14ac:dyDescent="0.3">
      <c r="B5" s="125"/>
      <c r="C5" s="126"/>
      <c r="D5" s="184"/>
      <c r="E5" s="184"/>
      <c r="F5" s="127" t="s">
        <v>59</v>
      </c>
      <c r="G5" s="128">
        <f>SUM(H5:H5)</f>
        <v>0</v>
      </c>
      <c r="H5" s="130"/>
      <c r="I5" s="128">
        <f t="shared" ref="I5:I7" si="0">SUM(J5:L5)</f>
        <v>0</v>
      </c>
      <c r="J5" s="129"/>
      <c r="K5" s="129"/>
      <c r="L5" s="130"/>
      <c r="M5" s="128">
        <f t="shared" ref="M5:M7" si="1">SUM(N5:N5)</f>
        <v>0</v>
      </c>
      <c r="N5" s="130"/>
      <c r="O5" s="128">
        <f>SUM(P5:Q5)</f>
        <v>0</v>
      </c>
      <c r="P5" s="129"/>
      <c r="Q5" s="130"/>
      <c r="R5" s="131">
        <f t="shared" ref="R5:R7" si="2">G5+I5+M5+O5</f>
        <v>0</v>
      </c>
      <c r="S5" s="129">
        <f>ROUNDDOWN(R5*$AB$3,0)</f>
        <v>0</v>
      </c>
      <c r="T5" s="132">
        <f t="shared" ref="T5:T7" si="3">R5+S5</f>
        <v>0</v>
      </c>
      <c r="U5" s="128">
        <f t="shared" ref="U5:U7" si="4">SUM(V5:X5)</f>
        <v>0</v>
      </c>
      <c r="V5" s="129"/>
      <c r="W5" s="129"/>
      <c r="X5" s="200"/>
      <c r="Y5" s="133">
        <f t="shared" ref="Y5:Y7" si="5">R5+U5</f>
        <v>0</v>
      </c>
      <c r="Z5" s="129">
        <f>ROUNDDOWN(Y5*$AB$3,0)</f>
        <v>0</v>
      </c>
      <c r="AA5" s="134">
        <f t="shared" ref="AA5:AA7" si="6">Y5+Z5</f>
        <v>0</v>
      </c>
      <c r="AB5" s="151" t="e">
        <f>AA5/AA4</f>
        <v>#DIV/0!</v>
      </c>
      <c r="AC5" s="134"/>
    </row>
    <row r="6" spans="2:29" ht="20.100000000000001" customHeight="1" x14ac:dyDescent="0.3">
      <c r="B6" s="104"/>
      <c r="C6" s="105"/>
      <c r="D6" s="183"/>
      <c r="E6" s="183"/>
      <c r="F6" s="106" t="s">
        <v>58</v>
      </c>
      <c r="G6" s="107">
        <f>SUM(H6:H6)</f>
        <v>0</v>
      </c>
      <c r="H6" s="109"/>
      <c r="I6" s="107">
        <f t="shared" si="0"/>
        <v>0</v>
      </c>
      <c r="J6" s="108"/>
      <c r="K6" s="108"/>
      <c r="L6" s="109"/>
      <c r="M6" s="107">
        <f t="shared" si="1"/>
        <v>0</v>
      </c>
      <c r="N6" s="109"/>
      <c r="O6" s="107">
        <f>SUM(P6:Q6)</f>
        <v>0</v>
      </c>
      <c r="P6" s="108"/>
      <c r="Q6" s="109"/>
      <c r="R6" s="110">
        <f t="shared" si="2"/>
        <v>0</v>
      </c>
      <c r="S6" s="108">
        <f>ROUNDDOWN(R6*$AB$3,0)</f>
        <v>0</v>
      </c>
      <c r="T6" s="111">
        <f t="shared" si="3"/>
        <v>0</v>
      </c>
      <c r="U6" s="107">
        <f t="shared" si="4"/>
        <v>0</v>
      </c>
      <c r="V6" s="108"/>
      <c r="W6" s="108"/>
      <c r="X6" s="199"/>
      <c r="Y6" s="112">
        <f t="shared" si="5"/>
        <v>0</v>
      </c>
      <c r="Z6" s="108">
        <f>ROUNDDOWN(Y6*$AB$3,0)</f>
        <v>0</v>
      </c>
      <c r="AA6" s="113">
        <f t="shared" si="6"/>
        <v>0</v>
      </c>
      <c r="AB6" s="114"/>
      <c r="AC6" s="113"/>
    </row>
    <row r="7" spans="2:29" ht="20.100000000000001" customHeight="1" thickBot="1" x14ac:dyDescent="0.35">
      <c r="B7" s="135"/>
      <c r="C7" s="136"/>
      <c r="D7" s="97"/>
      <c r="E7" s="97"/>
      <c r="F7" s="137" t="s">
        <v>59</v>
      </c>
      <c r="G7" s="138">
        <f>SUM(H7:H7)</f>
        <v>0</v>
      </c>
      <c r="H7" s="140"/>
      <c r="I7" s="138">
        <f t="shared" si="0"/>
        <v>0</v>
      </c>
      <c r="J7" s="139"/>
      <c r="K7" s="139"/>
      <c r="L7" s="140"/>
      <c r="M7" s="138">
        <f t="shared" si="1"/>
        <v>0</v>
      </c>
      <c r="N7" s="140"/>
      <c r="O7" s="138">
        <f>SUM(P7:Q7)</f>
        <v>0</v>
      </c>
      <c r="P7" s="139"/>
      <c r="Q7" s="140"/>
      <c r="R7" s="141">
        <f t="shared" si="2"/>
        <v>0</v>
      </c>
      <c r="S7" s="139">
        <f>ROUNDDOWN(R7*$AB$3,0)</f>
        <v>0</v>
      </c>
      <c r="T7" s="142">
        <f t="shared" si="3"/>
        <v>0</v>
      </c>
      <c r="U7" s="138">
        <f t="shared" si="4"/>
        <v>0</v>
      </c>
      <c r="V7" s="139"/>
      <c r="W7" s="139"/>
      <c r="X7" s="202"/>
      <c r="Y7" s="143">
        <f t="shared" si="5"/>
        <v>0</v>
      </c>
      <c r="Z7" s="139">
        <f>ROUNDDOWN(Y7*$AB$3,0)</f>
        <v>0</v>
      </c>
      <c r="AA7" s="144">
        <f t="shared" si="6"/>
        <v>0</v>
      </c>
      <c r="AB7" s="114" t="e">
        <f>AA7/AA6</f>
        <v>#DIV/0!</v>
      </c>
      <c r="AC7" s="144"/>
    </row>
    <row r="8" spans="2:29" ht="20.100000000000001" customHeight="1" thickTop="1" x14ac:dyDescent="0.3">
      <c r="B8" s="104"/>
      <c r="C8" s="105" t="s">
        <v>0</v>
      </c>
      <c r="D8" s="183"/>
      <c r="E8" s="183"/>
      <c r="F8" s="106" t="s">
        <v>58</v>
      </c>
      <c r="G8" s="107">
        <f t="shared" ref="G8:AA8" si="7">SUMPRODUCT(($F$4:$F$7=$F$8)*(G$4:G$7))</f>
        <v>0</v>
      </c>
      <c r="H8" s="109">
        <f t="shared" si="7"/>
        <v>0</v>
      </c>
      <c r="I8" s="107">
        <f t="shared" si="7"/>
        <v>0</v>
      </c>
      <c r="J8" s="108">
        <f t="shared" si="7"/>
        <v>0</v>
      </c>
      <c r="K8" s="108">
        <f t="shared" si="7"/>
        <v>0</v>
      </c>
      <c r="L8" s="109">
        <f t="shared" si="7"/>
        <v>0</v>
      </c>
      <c r="M8" s="107">
        <f t="shared" si="7"/>
        <v>0</v>
      </c>
      <c r="N8" s="109">
        <f t="shared" si="7"/>
        <v>0</v>
      </c>
      <c r="O8" s="107">
        <f t="shared" si="7"/>
        <v>0</v>
      </c>
      <c r="P8" s="108">
        <f t="shared" si="7"/>
        <v>0</v>
      </c>
      <c r="Q8" s="109">
        <f t="shared" si="7"/>
        <v>0</v>
      </c>
      <c r="R8" s="110">
        <f t="shared" si="7"/>
        <v>0</v>
      </c>
      <c r="S8" s="108">
        <f t="shared" si="7"/>
        <v>0</v>
      </c>
      <c r="T8" s="111">
        <f t="shared" si="7"/>
        <v>0</v>
      </c>
      <c r="U8" s="107">
        <f t="shared" si="7"/>
        <v>0</v>
      </c>
      <c r="V8" s="108">
        <f t="shared" si="7"/>
        <v>0</v>
      </c>
      <c r="W8" s="108">
        <f t="shared" si="7"/>
        <v>0</v>
      </c>
      <c r="X8" s="199">
        <f t="shared" si="7"/>
        <v>0</v>
      </c>
      <c r="Y8" s="112">
        <f t="shared" si="7"/>
        <v>0</v>
      </c>
      <c r="Z8" s="108">
        <f t="shared" si="7"/>
        <v>0</v>
      </c>
      <c r="AA8" s="113">
        <f t="shared" si="7"/>
        <v>0</v>
      </c>
      <c r="AB8" s="114"/>
      <c r="AC8" s="113"/>
    </row>
    <row r="9" spans="2:29" ht="20.100000000000001" customHeight="1" thickBot="1" x14ac:dyDescent="0.35">
      <c r="B9" s="115"/>
      <c r="C9" s="116"/>
      <c r="D9" s="186"/>
      <c r="E9" s="186"/>
      <c r="F9" s="117" t="s">
        <v>59</v>
      </c>
      <c r="G9" s="118">
        <f t="shared" ref="G9:AA9" si="8">SUMPRODUCT(($F$4:$F$7=$F$9)*(G$4:G$7))</f>
        <v>0</v>
      </c>
      <c r="H9" s="120">
        <f t="shared" si="8"/>
        <v>0</v>
      </c>
      <c r="I9" s="118">
        <f t="shared" si="8"/>
        <v>0</v>
      </c>
      <c r="J9" s="119">
        <f t="shared" si="8"/>
        <v>0</v>
      </c>
      <c r="K9" s="119">
        <f t="shared" si="8"/>
        <v>0</v>
      </c>
      <c r="L9" s="120">
        <f t="shared" si="8"/>
        <v>0</v>
      </c>
      <c r="M9" s="118">
        <f t="shared" si="8"/>
        <v>0</v>
      </c>
      <c r="N9" s="120">
        <f t="shared" si="8"/>
        <v>0</v>
      </c>
      <c r="O9" s="118">
        <f t="shared" si="8"/>
        <v>0</v>
      </c>
      <c r="P9" s="119">
        <f t="shared" si="8"/>
        <v>0</v>
      </c>
      <c r="Q9" s="120">
        <f t="shared" si="8"/>
        <v>0</v>
      </c>
      <c r="R9" s="121">
        <f t="shared" si="8"/>
        <v>0</v>
      </c>
      <c r="S9" s="119">
        <f t="shared" si="8"/>
        <v>0</v>
      </c>
      <c r="T9" s="122">
        <f t="shared" si="8"/>
        <v>0</v>
      </c>
      <c r="U9" s="118">
        <f t="shared" si="8"/>
        <v>0</v>
      </c>
      <c r="V9" s="119">
        <f t="shared" si="8"/>
        <v>0</v>
      </c>
      <c r="W9" s="119">
        <f t="shared" si="8"/>
        <v>0</v>
      </c>
      <c r="X9" s="203">
        <f t="shared" si="8"/>
        <v>0</v>
      </c>
      <c r="Y9" s="123">
        <f t="shared" si="8"/>
        <v>0</v>
      </c>
      <c r="Z9" s="119">
        <f t="shared" si="8"/>
        <v>0</v>
      </c>
      <c r="AA9" s="124">
        <f t="shared" si="8"/>
        <v>0</v>
      </c>
      <c r="AB9" s="114" t="e">
        <f>AA9/AA8</f>
        <v>#DIV/0!</v>
      </c>
      <c r="AC9" s="124"/>
    </row>
    <row r="11" spans="2:29" ht="16.2" x14ac:dyDescent="0.3">
      <c r="B11" s="180" t="s">
        <v>213</v>
      </c>
    </row>
    <row r="12" spans="2:29" x14ac:dyDescent="0.3">
      <c r="B12" s="95" t="s">
        <v>69</v>
      </c>
    </row>
  </sheetData>
  <mergeCells count="2">
    <mergeCell ref="C2:C3"/>
    <mergeCell ref="AC2:AC3"/>
  </mergeCells>
  <phoneticPr fontId="49"/>
  <conditionalFormatting sqref="F4:AA9">
    <cfRule type="expression" dxfId="1" priority="129">
      <formula>$F4="標準金額"</formula>
    </cfRule>
  </conditionalFormatting>
  <conditionalFormatting sqref="AC4:AC9">
    <cfRule type="expression" dxfId="0" priority="120">
      <formula>$F4="標準金額"</formula>
    </cfRule>
  </conditionalFormatting>
  <pageMargins left="0.23622047244094491" right="0.23622047244094491" top="0.74803149606299213" bottom="0.74803149606299213" header="0.31496062992125984" footer="0.31496062992125984"/>
  <pageSetup paperSize="8" scale="33" fitToHeight="0" orientation="landscape" horizontalDpi="300" verticalDpi="300" r:id="rId1"/>
  <headerFooter>
    <oddHeader>&amp;L様式１ 見積書・見積詳細書　（&amp;A）　</oddHead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50</vt:i4>
      </vt:variant>
    </vt:vector>
  </HeadingPairs>
  <TitlesOfParts>
    <vt:vector size="54" baseType="lpstr">
      <vt:lpstr>０ 見積り記載要領</vt:lpstr>
      <vt:lpstr>1 見積書</vt:lpstr>
      <vt:lpstr>２-1 見積明細書（情報システム）</vt:lpstr>
      <vt:lpstr>２-2 見積明細書（ネットワークインフラ）</vt:lpstr>
      <vt:lpstr>'1 見積書'!Print_Area</vt:lpstr>
      <vt:lpstr>'２-1 見積明細書（情報システム）'!Print_Titles</vt:lpstr>
      <vt:lpstr>'２-2 見積明細書（ネットワークインフラ）'!Print_Titles</vt:lpstr>
      <vt:lpstr>インフラ・ソフトウェア提供費用</vt:lpstr>
      <vt:lpstr>インフラ・ソフトウェア標準費用</vt:lpstr>
      <vt:lpstr>インフラ・ハードウェア提供費用</vt:lpstr>
      <vt:lpstr>インフラ・ハードウェア標準費用</vt:lpstr>
      <vt:lpstr>インフラ・開発提供費用</vt:lpstr>
      <vt:lpstr>インフラ・開発標準費用</vt:lpstr>
      <vt:lpstr>インフラ・構築提供費用</vt:lpstr>
      <vt:lpstr>インフラ・構築標準費用</vt:lpstr>
      <vt:lpstr>インフラ・保守提供費用</vt:lpstr>
      <vt:lpstr>インフラ・保守標準費用</vt:lpstr>
      <vt:lpstr>オプション費用</vt:lpstr>
      <vt:lpstr>オプション費用提供額</vt:lpstr>
      <vt:lpstr>カスタマイズ開発費用</vt:lpstr>
      <vt:lpstr>カスタマイズ開発費用提供額</vt:lpstr>
      <vt:lpstr>クライアント構築費用</vt:lpstr>
      <vt:lpstr>クライアント構築費用提供額</vt:lpstr>
      <vt:lpstr>クライアント費用</vt:lpstr>
      <vt:lpstr>クライアント費用提供額</vt:lpstr>
      <vt:lpstr>サーバ構築費用</vt:lpstr>
      <vt:lpstr>サーバ構築費用提供額</vt:lpstr>
      <vt:lpstr>サーバ費用</vt:lpstr>
      <vt:lpstr>サーバ費用提供額</vt:lpstr>
      <vt:lpstr>システム移行費用</vt:lpstr>
      <vt:lpstr>システム移行費用提供額</vt:lpstr>
      <vt:lpstr>システム基本費用</vt:lpstr>
      <vt:lpstr>システム基本費用提供額</vt:lpstr>
      <vt:lpstr>システム接続費用</vt:lpstr>
      <vt:lpstr>システム接続費用提供額</vt:lpstr>
      <vt:lpstr>その他構築費用</vt:lpstr>
      <vt:lpstr>その他構築費用提供額</vt:lpstr>
      <vt:lpstr>ソフトウェア保守費用</vt:lpstr>
      <vt:lpstr>ソフトウェア保守費用提供額</vt:lpstr>
      <vt:lpstr>ハードウェア保守費用</vt:lpstr>
      <vt:lpstr>ハードウェア保守費用提供額</vt:lpstr>
      <vt:lpstr>ミドルウェア費用</vt:lpstr>
      <vt:lpstr>ミドルウェア費用提供額</vt:lpstr>
      <vt:lpstr>医療機器接続費用</vt:lpstr>
      <vt:lpstr>医療機器接続費用提供額</vt:lpstr>
      <vt:lpstr>運用保守費用</vt:lpstr>
      <vt:lpstr>運用保守費用提供額</vt:lpstr>
      <vt:lpstr>開発導入費用</vt:lpstr>
      <vt:lpstr>開発導入費用提供額</vt:lpstr>
      <vt:lpstr>周辺機器費用</vt:lpstr>
      <vt:lpstr>周辺機器費用提供額</vt:lpstr>
      <vt:lpstr>提案システム名</vt:lpstr>
      <vt:lpstr>特定医療機器保守費用</vt:lpstr>
      <vt:lpstr>特定医療機器保守費用提供額</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佐渡市</dc:creator>
  <cp:lastModifiedBy>user</cp:lastModifiedBy>
  <cp:lastPrinted>2021-09-22T23:54:54Z</cp:lastPrinted>
  <dcterms:created xsi:type="dcterms:W3CDTF">2008-08-04T03:59:26Z</dcterms:created>
  <dcterms:modified xsi:type="dcterms:W3CDTF">2024-04-03T06:54:37Z</dcterms:modified>
</cp:coreProperties>
</file>